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92023\Planilhas %\"/>
    </mc:Choice>
  </mc:AlternateContent>
  <bookViews>
    <workbookView xWindow="0" yWindow="0" windowWidth="20490" windowHeight="7260" tabRatio="500" firstSheet="6" activeTab="8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10" l="1"/>
  <c r="B16" i="10"/>
  <c r="D40" i="10" l="1"/>
  <c r="J40" i="10"/>
  <c r="E40" i="10"/>
  <c r="L38" i="10"/>
  <c r="P38" i="10" s="1"/>
  <c r="L37" i="10"/>
  <c r="B36" i="10"/>
  <c r="J36" i="10"/>
  <c r="C36" i="10"/>
  <c r="I36" i="10"/>
  <c r="L33" i="10"/>
  <c r="L31" i="10"/>
  <c r="J30" i="10"/>
  <c r="B30" i="10"/>
  <c r="C30" i="10"/>
  <c r="B29" i="10"/>
  <c r="J29" i="10"/>
  <c r="P29" i="10" s="1"/>
  <c r="C29" i="10"/>
  <c r="B26" i="10"/>
  <c r="P26" i="10" s="1"/>
  <c r="K25" i="10"/>
  <c r="D24" i="10"/>
  <c r="E24" i="10"/>
  <c r="J24" i="10"/>
  <c r="L24" i="10"/>
  <c r="B23" i="10"/>
  <c r="I23" i="10"/>
  <c r="C23" i="10"/>
  <c r="J23" i="10"/>
  <c r="L23" i="10"/>
  <c r="J19" i="10"/>
  <c r="B19" i="10"/>
  <c r="G19" i="10"/>
  <c r="D19" i="10"/>
  <c r="F16" i="10"/>
  <c r="H16" i="10"/>
  <c r="J16" i="10"/>
  <c r="L16" i="10"/>
  <c r="P15" i="10"/>
  <c r="F12" i="10"/>
  <c r="J12" i="10"/>
  <c r="C12" i="10"/>
  <c r="B12" i="10"/>
  <c r="E12" i="10"/>
  <c r="L12" i="10"/>
  <c r="D12" i="10"/>
  <c r="P37" i="10"/>
  <c r="P39" i="10"/>
  <c r="P41" i="10"/>
  <c r="P14" i="10"/>
  <c r="P17" i="10"/>
  <c r="P18" i="10"/>
  <c r="P20" i="10"/>
  <c r="P21" i="10"/>
  <c r="P22" i="10"/>
  <c r="P23" i="10"/>
  <c r="P25" i="10"/>
  <c r="P27" i="10"/>
  <c r="P28" i="10"/>
  <c r="P40" i="10" l="1"/>
  <c r="P24" i="10"/>
  <c r="P19" i="10"/>
  <c r="P16" i="10"/>
  <c r="E40" i="9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I43" i="13" l="1"/>
  <c r="N43" i="13"/>
  <c r="M43" i="13"/>
  <c r="L43" i="13"/>
  <c r="O36" i="13" l="1"/>
  <c r="O12" i="13"/>
  <c r="O32" i="13"/>
  <c r="E43" i="13"/>
  <c r="O33" i="13"/>
  <c r="F43" i="13"/>
  <c r="B43" i="13"/>
  <c r="J43" i="13"/>
  <c r="O37" i="13"/>
  <c r="G43" i="13"/>
  <c r="C43" i="13"/>
  <c r="K43" i="13"/>
  <c r="O35" i="13"/>
  <c r="H43" i="13"/>
  <c r="D43" i="13"/>
  <c r="O31" i="13"/>
  <c r="O34" i="13"/>
  <c r="O38" i="13"/>
  <c r="O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O42" i="11"/>
  <c r="O41" i="11"/>
  <c r="O40" i="11"/>
  <c r="O39" i="11"/>
  <c r="O38" i="11"/>
  <c r="O37" i="11"/>
  <c r="O36" i="11"/>
  <c r="O35" i="11"/>
  <c r="O34" i="11"/>
  <c r="H43" i="11"/>
  <c r="E43" i="11"/>
  <c r="O15" i="11"/>
  <c r="O13" i="11"/>
  <c r="J43" i="11"/>
  <c r="O42" i="10"/>
  <c r="N42" i="10"/>
  <c r="M42" i="10"/>
  <c r="I42" i="10"/>
  <c r="H42" i="10"/>
  <c r="G42" i="10"/>
  <c r="F42" i="10"/>
  <c r="E42" i="10"/>
  <c r="D42" i="10"/>
  <c r="C42" i="10"/>
  <c r="P36" i="10"/>
  <c r="P35" i="10"/>
  <c r="P34" i="10"/>
  <c r="P33" i="10"/>
  <c r="P32" i="10"/>
  <c r="P31" i="10"/>
  <c r="P30" i="10"/>
  <c r="P13" i="10"/>
  <c r="J42" i="10"/>
  <c r="B42" i="10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B24" i="3"/>
  <c r="D13" i="1"/>
  <c r="D16" i="1"/>
  <c r="D12" i="1"/>
  <c r="B11" i="1"/>
  <c r="B13" i="1"/>
  <c r="B23" i="1"/>
  <c r="B9" i="1"/>
  <c r="L42" i="10"/>
  <c r="B43" i="11"/>
  <c r="D10" i="1"/>
  <c r="D19" i="1"/>
  <c r="D24" i="3"/>
  <c r="K43" i="11"/>
  <c r="O35" i="12"/>
  <c r="O12" i="11"/>
  <c r="O12" i="12"/>
  <c r="O38" i="12"/>
  <c r="B7" i="1"/>
  <c r="P12" i="10"/>
  <c r="P42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<sst xmlns="http://schemas.openxmlformats.org/spreadsheetml/2006/main" count="251" uniqueCount="44">
  <si>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</si>
  <si>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</si>
  <si>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</si>
  <si>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</si>
  <si>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</si>
  <si>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</si>
  <si>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</si>
  <si>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</si>
  <si>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</si>
  <si>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</si>
  <si>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</si>
  <si>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</si>
  <si>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</si>
  <si>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</si>
  <si>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</si>
  <si>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</si>
  <si>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</si>
  <si>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</si>
  <si>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</si>
  <si>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</si>
  <si>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</si>
  <si>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</si>
  <si>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</si>
  <si>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</si>
  <si>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</si>
  <si>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</si>
  <si>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</si>
  <si>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</si>
  <si>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</si>
  <si>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</si>
  <si>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</si>
  <si>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</si>
  <si>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</si>
  <si>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</si>
  <si>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</si>
  <si>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</si>
  <si>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</si>
  <si>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</si>
  <si>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</si>
  <si>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</si>
  <si>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</si>
  <si>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</si>
  <si>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</si>
  <si>
    <t>Taxa de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</si>
</sst>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9" t="s">
        <v>0</v>
      </c>
      <c r="B2" s="49"/>
      <c r="C2" s="49" t="s">
        <v>0</v>
      </c>
      <c r="D2" s="49"/>
      <c r="E2" s="49" t="s">
        <v>0</v>
      </c>
      <c r="F2" s="49"/>
      <c r="G2" s="49" t="s">
        <v>0</v>
      </c>
      <c r="H2" s="49"/>
      <c r="I2" s="49" t="s">
        <v>0</v>
      </c>
      <c r="J2" s="49"/>
      <c r="K2" s="49" t="s">
        <v>0</v>
      </c>
      <c r="L2" s="49"/>
      <c r="M2" s="49" t="s">
        <v>0</v>
      </c>
      <c r="N2" s="49"/>
      <c r="O2" s="49" t="s">
        <v>0</v>
      </c>
      <c r="P2" s="49"/>
      <c r="Q2" s="49" t="s">
        <v>0</v>
      </c>
      <c r="R2" s="49"/>
      <c r="S2" s="49" t="s">
        <v>0</v>
      </c>
      <c r="T2" s="49"/>
      <c r="U2" s="49" t="s">
        <v>0</v>
      </c>
      <c r="V2" s="49"/>
      <c r="W2" s="49" t="s">
        <v>0</v>
      </c>
      <c r="X2" s="49"/>
    </row>
    <row r="3" spans="1:25" x14ac:dyDescent="0.25">
      <c r="A3" s="50">
        <v>43831</v>
      </c>
      <c r="B3" s="50"/>
      <c r="C3" s="50">
        <v>43862</v>
      </c>
      <c r="D3" s="50"/>
      <c r="E3" s="50">
        <v>43891</v>
      </c>
      <c r="F3" s="50"/>
      <c r="G3" s="50">
        <v>43922</v>
      </c>
      <c r="H3" s="50"/>
      <c r="I3" s="50">
        <v>43952</v>
      </c>
      <c r="J3" s="50"/>
      <c r="K3" s="50">
        <v>43983</v>
      </c>
      <c r="L3" s="50"/>
      <c r="M3" s="50">
        <v>44013</v>
      </c>
      <c r="N3" s="50"/>
      <c r="O3" s="50">
        <v>44044</v>
      </c>
      <c r="P3" s="50"/>
      <c r="Q3" s="50">
        <v>44075</v>
      </c>
      <c r="R3" s="50"/>
      <c r="S3" s="50">
        <v>44105</v>
      </c>
      <c r="T3" s="50"/>
      <c r="U3" s="50">
        <v>44136</v>
      </c>
      <c r="V3" s="50"/>
      <c r="W3" s="50">
        <v>44166</v>
      </c>
      <c r="X3" s="50"/>
      <c r="Y3" s="3"/>
    </row>
    <row r="4" spans="1:25" ht="15" customHeight="1" x14ac:dyDescent="0.25">
      <c r="A4" s="51"/>
      <c r="B4" s="52" t="s">
        <v>1</v>
      </c>
      <c r="C4" s="51"/>
      <c r="D4" s="52" t="s">
        <v>1</v>
      </c>
      <c r="E4" s="51"/>
      <c r="F4" s="52" t="s">
        <v>1</v>
      </c>
      <c r="G4" s="51"/>
      <c r="H4" s="52" t="s">
        <v>1</v>
      </c>
      <c r="I4" s="51"/>
      <c r="J4" s="52" t="s">
        <v>1</v>
      </c>
      <c r="K4" s="51"/>
      <c r="L4" s="52" t="s">
        <v>1</v>
      </c>
      <c r="M4" s="51"/>
      <c r="N4" s="52" t="s">
        <v>1</v>
      </c>
      <c r="O4" s="51"/>
      <c r="P4" s="52" t="s">
        <v>1</v>
      </c>
      <c r="Q4" s="51"/>
      <c r="R4" s="52" t="s">
        <v>1</v>
      </c>
      <c r="S4" s="51"/>
      <c r="T4" s="52" t="s">
        <v>1</v>
      </c>
      <c r="U4" s="51"/>
      <c r="V4" s="52" t="s">
        <v>1</v>
      </c>
      <c r="W4" s="51"/>
      <c r="X4" s="52" t="s">
        <v>1</v>
      </c>
      <c r="Y4" s="3"/>
    </row>
    <row r="5" spans="1:25" x14ac:dyDescent="0.25">
      <c r="A5" s="51"/>
      <c r="B5" s="52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3"/>
    </row>
    <row r="6" spans="1:25" x14ac:dyDescent="0.25">
      <c r="A6" s="51"/>
      <c r="B6" s="52"/>
      <c r="C6" s="51"/>
      <c r="D6" s="52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4" zoomScaleNormal="100" workbookViewId="0">
      <pane xSplit="1" ySplit="8" topLeftCell="B24" activePane="bottomRight" state="frozen"/>
      <selection activeCell="A4" sqref="A4"/>
      <selection pane="topRight" activeCell="B4" sqref="B4"/>
      <selection pane="bottomLeft" activeCell="A13" sqref="A13"/>
      <selection pane="bottomRight" activeCell="F42" sqref="F4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45200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>SUM(B13:K13)</f>
        <v>0</v>
      </c>
    </row>
    <row r="14" spans="1:15" ht="24" customHeight="1" x14ac:dyDescent="0.2">
      <c r="A14" s="15">
        <v>45202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>
        <f>SUM(B14:K14)</f>
        <v>0</v>
      </c>
    </row>
    <row r="15" spans="1:15" ht="24" customHeight="1" x14ac:dyDescent="0.2">
      <c r="A15" s="15">
        <v>45203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>
        <f>SUM(B15:K15)</f>
        <v>0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4" customHeight="1" x14ac:dyDescent="0.2">
      <c r="A20" s="15">
        <v>45208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4" customHeight="1" x14ac:dyDescent="0.2">
      <c r="A24" s="15">
        <v>45212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/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/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/>
    </row>
    <row r="34" spans="1:15" ht="24" customHeight="1" x14ac:dyDescent="0.2">
      <c r="A34" s="15">
        <v>45222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ref="O34:O42" si="0">SUM(B34:K34)</f>
        <v>0</v>
      </c>
    </row>
    <row r="35" spans="1:15" ht="24" customHeight="1" x14ac:dyDescent="0.2">
      <c r="A35" s="15">
        <v>45223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45224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45225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0"/>
        <v>0</v>
      </c>
    </row>
    <row r="41" spans="1:15" ht="24" customHeight="1" x14ac:dyDescent="0.2">
      <c r="A41" s="15">
        <v>45229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0"/>
        <v>0</v>
      </c>
    </row>
    <row r="42" spans="1:15" ht="24" customHeight="1" x14ac:dyDescent="0.2">
      <c r="A42" s="15">
        <v>45230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1">
        <f t="shared" ref="B43:O43" si="1">SUM(B12:B42)</f>
        <v>0</v>
      </c>
      <c r="C43" s="22">
        <f t="shared" si="1"/>
        <v>0</v>
      </c>
      <c r="D43" s="22">
        <f t="shared" si="1"/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3">
        <f t="shared" si="1"/>
        <v>0</v>
      </c>
      <c r="O43" s="5">
        <f t="shared" si="1"/>
        <v>0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opLeftCell="A4" zoomScaleNormal="100" workbookViewId="0">
      <pane xSplit="1" ySplit="8" topLeftCell="B23" activePane="bottomRight" state="frozen"/>
      <selection activeCell="A4" sqref="A4"/>
      <selection pane="topRight" activeCell="B4" sqref="B4"/>
      <selection pane="bottomLeft" activeCell="A13" sqref="A13"/>
      <selection pane="bottomRight" activeCell="G40" sqref="G40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45231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44507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44517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44520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44524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44527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30" t="s">
        <v>2</v>
      </c>
      <c r="B42" s="41">
        <f t="shared" ref="B42:O42" si="1">SUM(B12:B41)</f>
        <v>0</v>
      </c>
      <c r="C42" s="22">
        <f t="shared" si="1"/>
        <v>0</v>
      </c>
      <c r="D42" s="22">
        <f t="shared" si="1"/>
        <v>0</v>
      </c>
      <c r="E42" s="22">
        <f t="shared" si="1"/>
        <v>0</v>
      </c>
      <c r="F42" s="22">
        <f t="shared" si="1"/>
        <v>0</v>
      </c>
      <c r="G42" s="22">
        <f t="shared" si="1"/>
        <v>0</v>
      </c>
      <c r="H42" s="22">
        <f t="shared" si="1"/>
        <v>0</v>
      </c>
      <c r="I42" s="22">
        <f t="shared" si="1"/>
        <v>0</v>
      </c>
      <c r="J42" s="22">
        <f t="shared" si="1"/>
        <v>0</v>
      </c>
      <c r="K42" s="22">
        <f t="shared" si="1"/>
        <v>0</v>
      </c>
      <c r="L42" s="22">
        <f t="shared" si="1"/>
        <v>0</v>
      </c>
      <c r="M42" s="22">
        <f t="shared" si="1"/>
        <v>0</v>
      </c>
      <c r="N42" s="23">
        <f t="shared" si="1"/>
        <v>0</v>
      </c>
      <c r="O42" s="5">
        <f t="shared" si="1"/>
        <v>0</v>
      </c>
    </row>
    <row r="43" spans="1:15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58"/>
      <c r="M43" s="58"/>
      <c r="N43" s="58"/>
      <c r="O43" s="58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H28" sqref="H28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45261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44537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44548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44549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44550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44551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44552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44556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44559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5"/>
    </row>
    <row r="43" spans="1:15" ht="24" customHeight="1" x14ac:dyDescent="0.2">
      <c r="A43" s="30" t="s">
        <v>2</v>
      </c>
      <c r="B43" s="41">
        <f t="shared" ref="B43:O43" si="1">SUM(B12:B42)</f>
        <v>0</v>
      </c>
      <c r="C43" s="22">
        <f t="shared" si="1"/>
        <v>0</v>
      </c>
      <c r="D43" s="22">
        <f t="shared" si="1"/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3">
        <f t="shared" si="1"/>
        <v>0</v>
      </c>
      <c r="O43" s="5">
        <f t="shared" si="1"/>
        <v>0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A7:B7"/>
    <mergeCell ref="L9:L11"/>
    <mergeCell ref="M9:M11"/>
    <mergeCell ref="N9:N11"/>
    <mergeCell ref="O9:O11"/>
    <mergeCell ref="G9:G11"/>
    <mergeCell ref="H9:H11"/>
    <mergeCell ref="I9:I11"/>
    <mergeCell ref="J9:J11"/>
    <mergeCell ref="K9:K11"/>
    <mergeCell ref="C9:C11"/>
    <mergeCell ref="L44:O44"/>
    <mergeCell ref="A9:A11"/>
    <mergeCell ref="D9:D11"/>
    <mergeCell ref="E9:E11"/>
    <mergeCell ref="F9:F11"/>
    <mergeCell ref="B9:B11"/>
    <mergeCell ref="A44:K44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3" t="s">
        <v>37</v>
      </c>
    </row>
    <row r="7" spans="1:18" ht="12" x14ac:dyDescent="0.2">
      <c r="A7" s="53">
        <v>44927</v>
      </c>
      <c r="B7" s="53"/>
      <c r="D7" s="14"/>
      <c r="E7" s="14"/>
      <c r="F7" s="14"/>
      <c r="G7" s="14"/>
      <c r="H7" s="14"/>
    </row>
    <row r="9" spans="1:18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4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4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8" t="s">
        <v>32</v>
      </c>
      <c r="M32" s="58"/>
      <c r="N32" s="58"/>
      <c r="O32" s="58"/>
      <c r="P32" s="58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3" t="s">
        <v>37</v>
      </c>
    </row>
    <row r="7" spans="1:17" ht="12" x14ac:dyDescent="0.2">
      <c r="A7" s="53">
        <v>44958</v>
      </c>
      <c r="B7" s="53"/>
      <c r="D7" s="14"/>
      <c r="E7" s="14"/>
      <c r="F7" s="14"/>
      <c r="G7" s="14"/>
      <c r="H7" s="14"/>
    </row>
    <row r="9" spans="1:17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7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7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4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8" t="s">
        <v>33</v>
      </c>
      <c r="M25" s="58"/>
      <c r="N25" s="58"/>
      <c r="O25" s="58"/>
      <c r="P25" s="58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3">
        <v>44986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8" t="s">
        <v>35</v>
      </c>
      <c r="N33" s="58"/>
      <c r="O33" s="58"/>
      <c r="P33" s="58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39</v>
      </c>
    </row>
    <row r="7" spans="1:16" ht="12" x14ac:dyDescent="0.2">
      <c r="A7" s="53">
        <v>45017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38</v>
      </c>
      <c r="C28" s="32"/>
      <c r="D28" s="32" t="s">
        <v>38</v>
      </c>
      <c r="E28" s="32"/>
      <c r="F28" s="32" t="s">
        <v>38</v>
      </c>
      <c r="G28" s="32"/>
      <c r="H28" s="32" t="s">
        <v>38</v>
      </c>
      <c r="I28" s="32" t="s">
        <v>38</v>
      </c>
      <c r="J28" s="32" t="s">
        <v>38</v>
      </c>
      <c r="K28" s="32" t="s">
        <v>38</v>
      </c>
      <c r="L28" s="32"/>
      <c r="M28" s="58" t="s">
        <v>34</v>
      </c>
      <c r="N28" s="58"/>
      <c r="O28" s="58"/>
      <c r="P28" s="58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3">
        <v>45047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9" t="s">
        <v>36</v>
      </c>
      <c r="M32" s="59"/>
      <c r="N32" s="59"/>
      <c r="O32" s="59"/>
      <c r="P32" s="59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3" t="s">
        <v>37</v>
      </c>
    </row>
    <row r="6" spans="1:18" ht="11.25" x14ac:dyDescent="0.2"/>
    <row r="7" spans="1:18" ht="12" x14ac:dyDescent="0.2">
      <c r="A7" s="53">
        <v>45078</v>
      </c>
      <c r="B7" s="53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42</v>
      </c>
      <c r="L9" s="55" t="s">
        <v>40</v>
      </c>
      <c r="M9" s="55" t="s">
        <v>25</v>
      </c>
      <c r="N9" s="55" t="s">
        <v>26</v>
      </c>
      <c r="O9" s="56" t="s">
        <v>27</v>
      </c>
      <c r="P9" s="56" t="s">
        <v>28</v>
      </c>
      <c r="Q9" s="56" t="s">
        <v>29</v>
      </c>
      <c r="R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6"/>
      <c r="Q10" s="56"/>
      <c r="R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6"/>
      <c r="R11" s="57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6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9" t="s">
        <v>41</v>
      </c>
      <c r="O27" s="59"/>
      <c r="P27" s="59"/>
      <c r="Q27" s="59"/>
      <c r="R27" s="59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M9:M11"/>
    <mergeCell ref="J9:J11"/>
    <mergeCell ref="A9:A11"/>
    <mergeCell ref="B9:B11"/>
    <mergeCell ref="C9:C11"/>
    <mergeCell ref="D9:D11"/>
    <mergeCell ref="E9:E11"/>
    <mergeCell ref="A7:B7"/>
    <mergeCell ref="F9:F11"/>
    <mergeCell ref="G9:G11"/>
    <mergeCell ref="H9:H11"/>
    <mergeCell ref="I9:I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3" t="s">
        <v>37</v>
      </c>
    </row>
    <row r="7" spans="1:15" ht="12" x14ac:dyDescent="0.2">
      <c r="A7" s="53">
        <v>45139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7">
        <f>SUM(B12:B42)</f>
        <v>712.62999999999988</v>
      </c>
      <c r="C43" s="47">
        <f t="shared" ref="C43:N43" si="1">SUM(C12:C42)</f>
        <v>388.62</v>
      </c>
      <c r="D43" s="47">
        <f t="shared" si="1"/>
        <v>576.98</v>
      </c>
      <c r="E43" s="47">
        <f t="shared" si="1"/>
        <v>212.42000000000004</v>
      </c>
      <c r="F43" s="47">
        <f t="shared" si="1"/>
        <v>20.5</v>
      </c>
      <c r="G43" s="47">
        <f t="shared" si="1"/>
        <v>0</v>
      </c>
      <c r="H43" s="47">
        <f t="shared" si="1"/>
        <v>0</v>
      </c>
      <c r="I43" s="47">
        <f t="shared" si="1"/>
        <v>7.51</v>
      </c>
      <c r="J43" s="47">
        <f t="shared" si="1"/>
        <v>8.68</v>
      </c>
      <c r="K43" s="47">
        <f t="shared" si="1"/>
        <v>380</v>
      </c>
      <c r="L43" s="47">
        <f t="shared" si="1"/>
        <v>0</v>
      </c>
      <c r="M43" s="47">
        <f t="shared" si="1"/>
        <v>0</v>
      </c>
      <c r="N43" s="47">
        <f t="shared" si="1"/>
        <v>0</v>
      </c>
      <c r="O43" s="48">
        <f>SUM(O12:O42)</f>
        <v>2307.34</v>
      </c>
    </row>
    <row r="44" spans="1:15" ht="12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7">
    <mergeCell ref="N9:N11"/>
    <mergeCell ref="O9:O11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abSelected="1" topLeftCell="A4" zoomScaleNormal="100" workbookViewId="0">
      <pane xSplit="1" ySplit="8" topLeftCell="B36" activePane="bottomRight" state="frozen"/>
      <selection activeCell="A4" sqref="A4"/>
      <selection pane="topRight" activeCell="B4" sqref="B4"/>
      <selection pane="bottomLeft" activeCell="A19" sqref="A19"/>
      <selection pane="bottomRight" activeCell="U17" sqref="U17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37</v>
      </c>
    </row>
    <row r="7" spans="1:16" ht="12" x14ac:dyDescent="0.2">
      <c r="A7" s="53">
        <v>45170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4" t="s">
        <v>43</v>
      </c>
      <c r="L9" s="55" t="s">
        <v>25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61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62"/>
      <c r="L11" s="55"/>
      <c r="M11" s="56"/>
      <c r="N11" s="56"/>
      <c r="O11" s="56"/>
      <c r="P11" s="57"/>
    </row>
    <row r="12" spans="1:16" ht="23.25" customHeight="1" x14ac:dyDescent="0.2">
      <c r="A12" s="15">
        <v>44440</v>
      </c>
      <c r="B12" s="16">
        <f>38.28+6.62</f>
        <v>44.9</v>
      </c>
      <c r="C12" s="16">
        <f>6.51+6.64</f>
        <v>13.149999999999999</v>
      </c>
      <c r="D12" s="16">
        <f>16.41</f>
        <v>16.41</v>
      </c>
      <c r="E12" s="16">
        <f>20.94+18.69+16.96</f>
        <v>56.59</v>
      </c>
      <c r="F12" s="16">
        <f>20.5</f>
        <v>20.5</v>
      </c>
      <c r="G12" s="16"/>
      <c r="H12" s="16"/>
      <c r="I12" s="16"/>
      <c r="J12" s="16">
        <f>0.62+0.62+0.62</f>
        <v>1.8599999999999999</v>
      </c>
      <c r="K12" s="16"/>
      <c r="L12" s="16">
        <f>38</f>
        <v>38</v>
      </c>
      <c r="M12" s="17"/>
      <c r="N12" s="17"/>
      <c r="O12" s="17"/>
      <c r="P12" s="5">
        <f>SUM(B12:L12)</f>
        <v>191.41000000000003</v>
      </c>
    </row>
    <row r="13" spans="1:16" ht="24" customHeight="1" x14ac:dyDescent="0.2">
      <c r="A13" s="15">
        <v>44806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>SUM(B13:L13)</f>
        <v>0</v>
      </c>
    </row>
    <row r="14" spans="1:16" ht="24" customHeight="1" x14ac:dyDescent="0.2">
      <c r="A14" s="15">
        <v>45172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ref="P14:P29" si="0">SUM(B14:L14)</f>
        <v>0</v>
      </c>
    </row>
    <row r="15" spans="1:16" ht="24" customHeight="1" x14ac:dyDescent="0.2">
      <c r="A15" s="15">
        <v>45173</v>
      </c>
      <c r="B15" s="16">
        <f>33.97+33.97</f>
        <v>67.94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5">
        <f t="shared" si="0"/>
        <v>67.94</v>
      </c>
    </row>
    <row r="16" spans="1:16" ht="24" customHeight="1" x14ac:dyDescent="0.2">
      <c r="A16" s="15">
        <v>45174</v>
      </c>
      <c r="B16" s="16">
        <f>50.9+73.5</f>
        <v>124.4</v>
      </c>
      <c r="C16" s="16"/>
      <c r="D16" s="16"/>
      <c r="E16" s="16"/>
      <c r="F16" s="16">
        <f>20.5</f>
        <v>20.5</v>
      </c>
      <c r="G16" s="16"/>
      <c r="H16" s="16">
        <f>20.5</f>
        <v>20.5</v>
      </c>
      <c r="I16" s="16"/>
      <c r="J16" s="16">
        <f>0.62</f>
        <v>0.62</v>
      </c>
      <c r="K16" s="16"/>
      <c r="L16" s="16">
        <f>38</f>
        <v>38</v>
      </c>
      <c r="M16" s="17"/>
      <c r="N16" s="17"/>
      <c r="O16" s="17"/>
      <c r="P16" s="5">
        <f t="shared" si="0"/>
        <v>204.02</v>
      </c>
    </row>
    <row r="17" spans="1:16" ht="24" customHeight="1" x14ac:dyDescent="0.2">
      <c r="A17" s="15">
        <v>45175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45176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45177</v>
      </c>
      <c r="B19" s="16">
        <f>30.83</f>
        <v>30.83</v>
      </c>
      <c r="C19" s="16"/>
      <c r="D19" s="16">
        <f>614.88</f>
        <v>614.88</v>
      </c>
      <c r="E19" s="16"/>
      <c r="F19" s="16"/>
      <c r="G19" s="16">
        <f>61.75</f>
        <v>61.75</v>
      </c>
      <c r="H19" s="16"/>
      <c r="I19" s="16"/>
      <c r="J19" s="16">
        <f>0.62</f>
        <v>0.62</v>
      </c>
      <c r="K19" s="16"/>
      <c r="L19" s="16"/>
      <c r="M19" s="17"/>
      <c r="N19" s="17"/>
      <c r="O19" s="17"/>
      <c r="P19" s="5">
        <f t="shared" si="0"/>
        <v>708.08</v>
      </c>
    </row>
    <row r="20" spans="1:16" ht="24" customHeight="1" x14ac:dyDescent="0.2">
      <c r="A20" s="15">
        <v>45178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45179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45180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45181</v>
      </c>
      <c r="B23" s="18">
        <f>13.02</f>
        <v>13.02</v>
      </c>
      <c r="C23" s="18">
        <f>12.46</f>
        <v>12.46</v>
      </c>
      <c r="D23" s="18"/>
      <c r="E23" s="18"/>
      <c r="F23" s="18"/>
      <c r="G23" s="18"/>
      <c r="H23" s="18"/>
      <c r="I23" s="18">
        <f>0.59</f>
        <v>0.59</v>
      </c>
      <c r="J23" s="18">
        <f>0.62</f>
        <v>0.62</v>
      </c>
      <c r="K23" s="18"/>
      <c r="L23" s="18">
        <f>38</f>
        <v>38</v>
      </c>
      <c r="M23" s="17"/>
      <c r="N23" s="17"/>
      <c r="O23" s="17"/>
      <c r="P23" s="5">
        <f t="shared" si="0"/>
        <v>64.69</v>
      </c>
    </row>
    <row r="24" spans="1:16" ht="24" customHeight="1" x14ac:dyDescent="0.2">
      <c r="A24" s="15">
        <v>45182</v>
      </c>
      <c r="B24" s="18"/>
      <c r="C24" s="18"/>
      <c r="D24" s="18">
        <f>47.43</f>
        <v>47.43</v>
      </c>
      <c r="E24" s="18">
        <f>48.86</f>
        <v>48.86</v>
      </c>
      <c r="F24" s="18"/>
      <c r="G24" s="18"/>
      <c r="H24" s="18"/>
      <c r="I24" s="18"/>
      <c r="J24" s="18">
        <f>0.62</f>
        <v>0.62</v>
      </c>
      <c r="K24" s="18"/>
      <c r="L24" s="18">
        <f>38</f>
        <v>38</v>
      </c>
      <c r="M24" s="17"/>
      <c r="N24" s="17"/>
      <c r="O24" s="17"/>
      <c r="P24" s="5">
        <f t="shared" si="0"/>
        <v>134.91</v>
      </c>
    </row>
    <row r="25" spans="1:16" ht="24" customHeight="1" x14ac:dyDescent="0.2">
      <c r="A25" s="15">
        <v>45183</v>
      </c>
      <c r="B25" s="18"/>
      <c r="C25" s="18"/>
      <c r="D25" s="18"/>
      <c r="E25" s="18"/>
      <c r="F25" s="18"/>
      <c r="G25" s="18"/>
      <c r="H25" s="18"/>
      <c r="I25" s="18"/>
      <c r="J25" s="18"/>
      <c r="K25" s="18">
        <f>20.75</f>
        <v>20.75</v>
      </c>
      <c r="L25" s="18"/>
      <c r="M25" s="17"/>
      <c r="N25" s="17"/>
      <c r="O25" s="17"/>
      <c r="P25" s="5">
        <f t="shared" si="0"/>
        <v>20.75</v>
      </c>
    </row>
    <row r="26" spans="1:16" ht="24" customHeight="1" x14ac:dyDescent="0.2">
      <c r="A26" s="15">
        <v>45184</v>
      </c>
      <c r="B26" s="18">
        <f>42.35</f>
        <v>42.35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42.35</v>
      </c>
    </row>
    <row r="27" spans="1:16" ht="24" customHeight="1" x14ac:dyDescent="0.2">
      <c r="A27" s="15">
        <v>45185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5">
        <v>45186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5">
        <v>45187</v>
      </c>
      <c r="B29" s="18">
        <f>16.94</f>
        <v>16.940000000000001</v>
      </c>
      <c r="C29" s="18">
        <f>11.64+13.98+15.68+5.6+16.51</f>
        <v>63.41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80.97</v>
      </c>
    </row>
    <row r="30" spans="1:16" ht="24" customHeight="1" x14ac:dyDescent="0.2">
      <c r="A30" s="15">
        <v>45188</v>
      </c>
      <c r="B30" s="18">
        <f>14.12</f>
        <v>14.12</v>
      </c>
      <c r="C30" s="18">
        <f>14.55</f>
        <v>14.55</v>
      </c>
      <c r="D30" s="18"/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ref="P30:P41" si="1">SUM(B30:L30)</f>
        <v>29.290000000000003</v>
      </c>
    </row>
    <row r="31" spans="1:16" ht="24" customHeight="1" x14ac:dyDescent="0.2">
      <c r="A31" s="15">
        <v>45189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>
        <f>38</f>
        <v>38</v>
      </c>
      <c r="M31" s="17"/>
      <c r="N31" s="17"/>
      <c r="O31" s="17"/>
      <c r="P31" s="5">
        <f t="shared" si="1"/>
        <v>38</v>
      </c>
    </row>
    <row r="32" spans="1:16" ht="24" customHeight="1" x14ac:dyDescent="0.2">
      <c r="A32" s="15">
        <v>45190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1"/>
        <v>0</v>
      </c>
    </row>
    <row r="33" spans="1:16" ht="24" customHeight="1" x14ac:dyDescent="0.2">
      <c r="A33" s="15">
        <v>45191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>
        <f>38</f>
        <v>38</v>
      </c>
      <c r="M33" s="17"/>
      <c r="N33" s="17"/>
      <c r="O33" s="17"/>
      <c r="P33" s="5">
        <f t="shared" si="1"/>
        <v>38</v>
      </c>
    </row>
    <row r="34" spans="1:16" ht="24" customHeight="1" x14ac:dyDescent="0.2">
      <c r="A34" s="15">
        <v>45192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1"/>
        <v>0</v>
      </c>
    </row>
    <row r="35" spans="1:16" ht="24" customHeight="1" x14ac:dyDescent="0.2">
      <c r="A35" s="15">
        <v>45193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1"/>
        <v>0</v>
      </c>
    </row>
    <row r="36" spans="1:16" ht="24" customHeight="1" x14ac:dyDescent="0.2">
      <c r="A36" s="15">
        <v>45194</v>
      </c>
      <c r="B36" s="18">
        <f>169.42</f>
        <v>169.42</v>
      </c>
      <c r="C36" s="18">
        <f>1.22+8.81+9.61+7.55+7.87+6.76+2.47</f>
        <v>44.29</v>
      </c>
      <c r="D36" s="18"/>
      <c r="E36" s="18"/>
      <c r="F36" s="18"/>
      <c r="G36" s="18"/>
      <c r="H36" s="18"/>
      <c r="I36" s="18">
        <f>2.77+1.88</f>
        <v>4.6500000000000004</v>
      </c>
      <c r="J36" s="18">
        <f>0.62</f>
        <v>0.62</v>
      </c>
      <c r="K36" s="18"/>
      <c r="L36" s="18"/>
      <c r="M36" s="17"/>
      <c r="N36" s="17"/>
      <c r="O36" s="17"/>
      <c r="P36" s="5">
        <f t="shared" si="1"/>
        <v>218.98</v>
      </c>
    </row>
    <row r="37" spans="1:16" ht="24" customHeight="1" x14ac:dyDescent="0.2">
      <c r="A37" s="15">
        <v>45195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>
        <f>38</f>
        <v>38</v>
      </c>
      <c r="M37" s="17"/>
      <c r="N37" s="17"/>
      <c r="O37" s="17"/>
      <c r="P37" s="5">
        <f t="shared" si="1"/>
        <v>38</v>
      </c>
    </row>
    <row r="38" spans="1:16" ht="24" customHeight="1" x14ac:dyDescent="0.2">
      <c r="A38" s="15">
        <v>45196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>
        <f>38</f>
        <v>38</v>
      </c>
      <c r="M38" s="17"/>
      <c r="N38" s="17"/>
      <c r="O38" s="17"/>
      <c r="P38" s="5">
        <f t="shared" si="1"/>
        <v>38</v>
      </c>
    </row>
    <row r="39" spans="1:16" ht="24" customHeight="1" x14ac:dyDescent="0.2">
      <c r="A39" s="15">
        <v>45197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1"/>
        <v>0</v>
      </c>
    </row>
    <row r="40" spans="1:16" ht="24" customHeight="1" x14ac:dyDescent="0.2">
      <c r="A40" s="15">
        <v>45198</v>
      </c>
      <c r="B40" s="18"/>
      <c r="C40" s="18"/>
      <c r="D40" s="18">
        <f>95.56+18.68</f>
        <v>114.24000000000001</v>
      </c>
      <c r="E40" s="18">
        <f>18.24+21.2+98.46+59.2+66.28+71.02+21.2+18.24+23.28+24.16+25.78+13.22</f>
        <v>460.28000000000009</v>
      </c>
      <c r="F40" s="18"/>
      <c r="G40" s="18"/>
      <c r="H40" s="18"/>
      <c r="I40" s="18"/>
      <c r="J40" s="18">
        <f>0.62+0.62+0.62</f>
        <v>1.8599999999999999</v>
      </c>
      <c r="K40" s="18"/>
      <c r="L40" s="18"/>
      <c r="M40" s="17"/>
      <c r="N40" s="17"/>
      <c r="O40" s="17"/>
      <c r="P40" s="5">
        <f t="shared" si="1"/>
        <v>576.38000000000011</v>
      </c>
    </row>
    <row r="41" spans="1:16" ht="24" customHeight="1" x14ac:dyDescent="0.2">
      <c r="A41" s="15">
        <v>45199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>
        <f t="shared" si="1"/>
        <v>0</v>
      </c>
    </row>
    <row r="42" spans="1:16" ht="24" customHeight="1" x14ac:dyDescent="0.2">
      <c r="A42" s="30" t="s">
        <v>2</v>
      </c>
      <c r="B42" s="39">
        <f t="shared" ref="B42:P42" si="2">SUM(B12:B41)</f>
        <v>523.91999999999996</v>
      </c>
      <c r="C42" s="42">
        <f t="shared" si="2"/>
        <v>147.85999999999999</v>
      </c>
      <c r="D42" s="42">
        <f t="shared" si="2"/>
        <v>792.95999999999992</v>
      </c>
      <c r="E42" s="42">
        <f t="shared" si="2"/>
        <v>565.73000000000013</v>
      </c>
      <c r="F42" s="42">
        <f t="shared" si="2"/>
        <v>41</v>
      </c>
      <c r="G42" s="42">
        <f t="shared" si="2"/>
        <v>61.75</v>
      </c>
      <c r="H42" s="42">
        <f t="shared" si="2"/>
        <v>20.5</v>
      </c>
      <c r="I42" s="42">
        <f t="shared" si="2"/>
        <v>5.24</v>
      </c>
      <c r="J42" s="42">
        <f t="shared" si="2"/>
        <v>8.06</v>
      </c>
      <c r="K42" s="42"/>
      <c r="L42" s="42">
        <f t="shared" si="2"/>
        <v>304</v>
      </c>
      <c r="M42" s="22">
        <f t="shared" si="2"/>
        <v>0</v>
      </c>
      <c r="N42" s="22">
        <f t="shared" si="2"/>
        <v>0</v>
      </c>
      <c r="O42" s="23">
        <f t="shared" si="2"/>
        <v>0</v>
      </c>
      <c r="P42" s="36">
        <f t="shared" si="2"/>
        <v>2491.7700000000004</v>
      </c>
    </row>
    <row r="43" spans="1:16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8"/>
      <c r="N43" s="58"/>
      <c r="O43" s="58"/>
      <c r="P43" s="58"/>
    </row>
    <row r="44" spans="1:16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</row>
    <row r="45" spans="1:16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</sheetData>
  <mergeCells count="19">
    <mergeCell ref="O9:O11"/>
    <mergeCell ref="P9:P11"/>
    <mergeCell ref="A43:L43"/>
    <mergeCell ref="M43:P43"/>
    <mergeCell ref="J9:J11"/>
    <mergeCell ref="L9:L11"/>
    <mergeCell ref="M9:M11"/>
    <mergeCell ref="N9:N11"/>
    <mergeCell ref="E9:E11"/>
    <mergeCell ref="F9:F11"/>
    <mergeCell ref="G9:G11"/>
    <mergeCell ref="H9:H11"/>
    <mergeCell ref="I9:I11"/>
    <mergeCell ref="K9:K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2023-08-11T11:45:53Z</cp:lastPrinted>
  <dcterms:created xsi:type="dcterms:W3CDTF">2012-12-12T12:29:50Z</dcterms:created>
  <dcterms:modified xsi:type="dcterms:W3CDTF">2023-10-04T14:16:46Z</dcterms:modified>
  <dc:language>pt-BR</dc:language>
</cp:coreProperties>
</file>