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072023\Financeiro\Planilhas %\"/>
    </mc:Choice>
  </mc:AlternateContent>
  <bookViews>
    <workbookView xWindow="0" yWindow="0" windowWidth="16380" windowHeight="8190" tabRatio="500" firstSheet="4" activeTab="7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JUL 25%" sheetId="8" r:id="rId8"/>
    <sheet name="AGO 25% " sheetId="9" r:id="rId9"/>
    <sheet name="SET 25%" sheetId="10" r:id="rId10"/>
    <sheet name="OUT 25%" sheetId="11" r:id="rId11"/>
    <sheet name="NOV 25%" sheetId="12" r:id="rId12"/>
    <sheet name="DEZ 25%" sheetId="13" r:id="rId13"/>
  </sheets>
  <externalReferences>
    <externalReference r:id="rId14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3" i="8" l="1"/>
  <c r="P14" i="8"/>
  <c r="P15" i="8"/>
  <c r="P16" i="8"/>
  <c r="P17" i="8"/>
  <c r="P18" i="8"/>
  <c r="P19" i="8"/>
  <c r="P20" i="8"/>
  <c r="P21" i="8"/>
  <c r="P22" i="8"/>
  <c r="P23" i="8"/>
  <c r="P24" i="8"/>
  <c r="P25" i="8"/>
  <c r="P12" i="8"/>
  <c r="D25" i="8"/>
  <c r="E25" i="8"/>
  <c r="J25" i="8"/>
  <c r="B24" i="8"/>
  <c r="H24" i="8"/>
  <c r="F24" i="8"/>
  <c r="J24" i="8"/>
  <c r="C24" i="8"/>
  <c r="F23" i="8"/>
  <c r="C22" i="8"/>
  <c r="I22" i="8"/>
  <c r="I26" i="8" s="1"/>
  <c r="J22" i="8"/>
  <c r="E22" i="8"/>
  <c r="B20" i="8"/>
  <c r="C19" i="8"/>
  <c r="J19" i="8"/>
  <c r="G19" i="8"/>
  <c r="D19" i="8"/>
  <c r="B17" i="8"/>
  <c r="F15" i="8"/>
  <c r="D15" i="8"/>
  <c r="E15" i="8"/>
  <c r="J15" i="8"/>
  <c r="F14" i="8"/>
  <c r="B14" i="8"/>
  <c r="C14" i="8"/>
  <c r="J14" i="8"/>
  <c r="E14" i="8"/>
  <c r="D14" i="8"/>
  <c r="D26" i="8" s="1"/>
  <c r="F13" i="8"/>
  <c r="B13" i="8"/>
  <c r="I12" i="8"/>
  <c r="B12" i="8"/>
  <c r="J12" i="8"/>
  <c r="C12" i="8"/>
  <c r="E12" i="8"/>
  <c r="D12" i="8"/>
  <c r="O26" i="8"/>
  <c r="N26" i="8"/>
  <c r="M26" i="8"/>
  <c r="L26" i="8"/>
  <c r="K26" i="8"/>
  <c r="H26" i="8"/>
  <c r="G26" i="8"/>
  <c r="F26" i="8" l="1"/>
  <c r="C26" i="8"/>
  <c r="J26" i="8"/>
  <c r="E26" i="8"/>
  <c r="B26" i="8"/>
  <c r="P26" i="8" l="1"/>
  <c r="M25" i="7" l="1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R19" i="13" l="1"/>
  <c r="R22" i="13"/>
  <c r="R25" i="13"/>
  <c r="R26" i="13"/>
  <c r="R28" i="13"/>
  <c r="R27" i="13"/>
  <c r="R24" i="13" l="1"/>
  <c r="R23" i="13" l="1"/>
  <c r="R21" i="13" l="1"/>
  <c r="R20" i="13" l="1"/>
  <c r="R17" i="13"/>
  <c r="R18" i="13"/>
  <c r="C29" i="13" l="1"/>
  <c r="B29" i="13"/>
  <c r="R14" i="13" l="1"/>
  <c r="R15" i="13"/>
  <c r="R16" i="13"/>
  <c r="Q29" i="13" l="1"/>
  <c r="P29" i="13"/>
  <c r="O29" i="13"/>
  <c r="N29" i="13"/>
  <c r="J29" i="13"/>
  <c r="I29" i="13"/>
  <c r="H29" i="13"/>
  <c r="G29" i="13"/>
  <c r="F29" i="13"/>
  <c r="O22" i="12"/>
  <c r="N22" i="12"/>
  <c r="M22" i="12"/>
  <c r="H22" i="12"/>
  <c r="G22" i="12"/>
  <c r="F22" i="12"/>
  <c r="P21" i="12"/>
  <c r="I22" i="12"/>
  <c r="P19" i="12"/>
  <c r="P18" i="12"/>
  <c r="L22" i="12"/>
  <c r="K22" i="12"/>
  <c r="P16" i="12"/>
  <c r="P15" i="12"/>
  <c r="P14" i="12"/>
  <c r="E22" i="12"/>
  <c r="D22" i="12"/>
  <c r="C22" i="12"/>
  <c r="O25" i="11"/>
  <c r="N25" i="11"/>
  <c r="M25" i="11"/>
  <c r="I25" i="11"/>
  <c r="G25" i="11"/>
  <c r="P24" i="11"/>
  <c r="P23" i="11"/>
  <c r="P22" i="11"/>
  <c r="P21" i="11"/>
  <c r="P20" i="11"/>
  <c r="P19" i="11"/>
  <c r="L25" i="11"/>
  <c r="P18" i="11"/>
  <c r="P17" i="11"/>
  <c r="P16" i="11"/>
  <c r="H25" i="11"/>
  <c r="E25" i="11"/>
  <c r="P15" i="11"/>
  <c r="P13" i="11"/>
  <c r="J25" i="11"/>
  <c r="O24" i="10"/>
  <c r="N24" i="10"/>
  <c r="M24" i="10"/>
  <c r="L24" i="10"/>
  <c r="I24" i="10"/>
  <c r="H24" i="10"/>
  <c r="G24" i="10"/>
  <c r="F24" i="10"/>
  <c r="E24" i="10"/>
  <c r="D24" i="10"/>
  <c r="C24" i="10"/>
  <c r="P23" i="10"/>
  <c r="P22" i="10"/>
  <c r="P21" i="10"/>
  <c r="P20" i="10"/>
  <c r="P19" i="10"/>
  <c r="P18" i="10"/>
  <c r="P17" i="10"/>
  <c r="P16" i="10"/>
  <c r="P15" i="10"/>
  <c r="P14" i="10"/>
  <c r="P13" i="10"/>
  <c r="J24" i="10"/>
  <c r="B24" i="10"/>
  <c r="O26" i="9"/>
  <c r="N26" i="9"/>
  <c r="M26" i="9"/>
  <c r="I26" i="9"/>
  <c r="H26" i="9"/>
  <c r="G26" i="9"/>
  <c r="F26" i="9"/>
  <c r="B26" i="9"/>
  <c r="P25" i="9"/>
  <c r="P24" i="9"/>
  <c r="P23" i="9"/>
  <c r="P22" i="9"/>
  <c r="P21" i="9"/>
  <c r="P20" i="9"/>
  <c r="P19" i="9"/>
  <c r="P18" i="9"/>
  <c r="L26" i="9"/>
  <c r="K26" i="9"/>
  <c r="P17" i="9"/>
  <c r="P16" i="9"/>
  <c r="P15" i="9"/>
  <c r="P14" i="9"/>
  <c r="P13" i="9"/>
  <c r="J26" i="9"/>
  <c r="E26" i="9"/>
  <c r="D26" i="9"/>
  <c r="C26" i="9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P13" i="12"/>
  <c r="J22" i="12"/>
  <c r="B22" i="12"/>
  <c r="C25" i="11"/>
  <c r="F25" i="11"/>
  <c r="D25" i="11"/>
  <c r="P14" i="11"/>
  <c r="B24" i="3"/>
  <c r="D13" i="1"/>
  <c r="D16" i="1"/>
  <c r="D12" i="1"/>
  <c r="B11" i="1"/>
  <c r="B13" i="1"/>
  <c r="B23" i="1"/>
  <c r="B9" i="1"/>
  <c r="R13" i="13"/>
  <c r="M29" i="13"/>
  <c r="R12" i="13"/>
  <c r="E29" i="13"/>
  <c r="K29" i="13"/>
  <c r="L29" i="13"/>
  <c r="D29" i="13"/>
  <c r="K24" i="10"/>
  <c r="B25" i="11"/>
  <c r="D10" i="1"/>
  <c r="D19" i="1"/>
  <c r="D24" i="3"/>
  <c r="K25" i="11"/>
  <c r="P17" i="12"/>
  <c r="P12" i="11"/>
  <c r="P12" i="12"/>
  <c r="P20" i="12"/>
  <c r="B7" i="1"/>
  <c r="P12" i="10"/>
  <c r="P24" i="10" s="1"/>
  <c r="P12" i="9"/>
  <c r="P26" i="9" s="1"/>
  <c r="R29" i="13" l="1"/>
  <c r="P25" i="11"/>
  <c r="B25" i="1"/>
  <c r="B27" i="1" s="1"/>
  <c r="P22" i="12"/>
  <c r="D7" i="1"/>
  <c r="D25" i="1" s="1"/>
  <c r="B28" i="1" s="1"/>
  <c r="Y25" i="1" l="1"/>
</calcChain>
</file>

<file path=xl/sharedStrings.xml><?xml version="1.0" encoding="utf-8"?>
<sst xmlns="http://schemas.openxmlformats.org/spreadsheetml/2006/main" count="281" uniqueCount="49">
  <si>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</si>
  <si>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</si>
  <si>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</si>
  <si>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</si>
  <si>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</si>
  <si>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</si>
  <si>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</si>
  <si>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</si>
  <si>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</si>
  <si>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</si>
  <si>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</si>
  <si>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</si>
  <si>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</si>
  <si>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</si>
  <si>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</si>
  <si>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</si>
  <si>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</si>
  <si>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</si>
  <si>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</si>
  <si>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</si>
  <si>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</si>
  <si>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</si>
  <si>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</si>
  <si>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</si>
  <si>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</si>
  <si>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</si>
  <si>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</si>
  <si>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</si>
  <si>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</si>
  <si>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</si>
  <si>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</si>
  <si>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</si>
  <si>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</si>
  <si>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</si>
  <si>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</si>
  <si>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</si>
  <si>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</si>
  <si>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Macapá-AP, 31 de agosto de 2023.</t>
  </si>
  <si>
    <t>Macapá-AP, 30 de setembro de 2023.</t>
  </si>
  <si>
    <t>Macapá-AP, 31 de outubro de 2023.</t>
  </si>
  <si>
    <t>Macapá-AP, 30 de novembro de 2023.</t>
  </si>
  <si>
    <t>Macapá-AP, 30 de dezembro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</si>
  <si>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</si>
  <si>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</si>
  <si>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</si>
  <si>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</si>
  <si>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</si>
  <si>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Macapá-AP, 31 de julho de 2023.</t>
  </si>
  <si>
    <t>Credenciamento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</si>
</sst>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5" fontId="5" fillId="0" borderId="0" applyBorder="0" applyProtection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44" fontId="1" fillId="4" borderId="4" xfId="2" applyFont="1" applyFill="1" applyBorder="1" applyAlignment="1" applyProtection="1">
      <alignment horizontal="center" wrapText="1"/>
    </xf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48" t="s">
        <v>0</v>
      </c>
      <c r="B2" s="48"/>
      <c r="C2" s="48" t="s">
        <v>0</v>
      </c>
      <c r="D2" s="48"/>
      <c r="E2" s="48" t="s">
        <v>0</v>
      </c>
      <c r="F2" s="48"/>
      <c r="G2" s="48" t="s">
        <v>0</v>
      </c>
      <c r="H2" s="48"/>
      <c r="I2" s="48" t="s">
        <v>0</v>
      </c>
      <c r="J2" s="48"/>
      <c r="K2" s="48" t="s">
        <v>0</v>
      </c>
      <c r="L2" s="48"/>
      <c r="M2" s="48" t="s">
        <v>0</v>
      </c>
      <c r="N2" s="48"/>
      <c r="O2" s="48" t="s">
        <v>0</v>
      </c>
      <c r="P2" s="48"/>
      <c r="Q2" s="48" t="s">
        <v>0</v>
      </c>
      <c r="R2" s="48"/>
      <c r="S2" s="48" t="s">
        <v>0</v>
      </c>
      <c r="T2" s="48"/>
      <c r="U2" s="48" t="s">
        <v>0</v>
      </c>
      <c r="V2" s="48"/>
      <c r="W2" s="48" t="s">
        <v>0</v>
      </c>
      <c r="X2" s="48"/>
    </row>
    <row r="3" spans="1:25" x14ac:dyDescent="0.25">
      <c r="A3" s="49">
        <v>43831</v>
      </c>
      <c r="B3" s="49"/>
      <c r="C3" s="49">
        <v>43862</v>
      </c>
      <c r="D3" s="49"/>
      <c r="E3" s="49">
        <v>43891</v>
      </c>
      <c r="F3" s="49"/>
      <c r="G3" s="49">
        <v>43922</v>
      </c>
      <c r="H3" s="49"/>
      <c r="I3" s="49">
        <v>43952</v>
      </c>
      <c r="J3" s="49"/>
      <c r="K3" s="49">
        <v>43983</v>
      </c>
      <c r="L3" s="49"/>
      <c r="M3" s="49">
        <v>44013</v>
      </c>
      <c r="N3" s="49"/>
      <c r="O3" s="49">
        <v>44044</v>
      </c>
      <c r="P3" s="49"/>
      <c r="Q3" s="49">
        <v>44075</v>
      </c>
      <c r="R3" s="49"/>
      <c r="S3" s="49">
        <v>44105</v>
      </c>
      <c r="T3" s="49"/>
      <c r="U3" s="49">
        <v>44136</v>
      </c>
      <c r="V3" s="49"/>
      <c r="W3" s="49">
        <v>44166</v>
      </c>
      <c r="X3" s="49"/>
      <c r="Y3" s="3"/>
    </row>
    <row r="4" spans="1:25" ht="15" customHeight="1" x14ac:dyDescent="0.25">
      <c r="A4" s="50"/>
      <c r="B4" s="51" t="s">
        <v>1</v>
      </c>
      <c r="C4" s="50"/>
      <c r="D4" s="51" t="s">
        <v>1</v>
      </c>
      <c r="E4" s="50"/>
      <c r="F4" s="51" t="s">
        <v>1</v>
      </c>
      <c r="G4" s="50"/>
      <c r="H4" s="51" t="s">
        <v>1</v>
      </c>
      <c r="I4" s="50"/>
      <c r="J4" s="51" t="s">
        <v>1</v>
      </c>
      <c r="K4" s="50"/>
      <c r="L4" s="51" t="s">
        <v>1</v>
      </c>
      <c r="M4" s="50"/>
      <c r="N4" s="51" t="s">
        <v>1</v>
      </c>
      <c r="O4" s="50"/>
      <c r="P4" s="51" t="s">
        <v>1</v>
      </c>
      <c r="Q4" s="50"/>
      <c r="R4" s="51" t="s">
        <v>1</v>
      </c>
      <c r="S4" s="50"/>
      <c r="T4" s="51" t="s">
        <v>1</v>
      </c>
      <c r="U4" s="50"/>
      <c r="V4" s="51" t="s">
        <v>1</v>
      </c>
      <c r="W4" s="50"/>
      <c r="X4" s="51" t="s">
        <v>1</v>
      </c>
      <c r="Y4" s="3"/>
    </row>
    <row r="5" spans="1:25" x14ac:dyDescent="0.25">
      <c r="A5" s="50"/>
      <c r="B5" s="51"/>
      <c r="C5" s="50"/>
      <c r="D5" s="51"/>
      <c r="E5" s="50"/>
      <c r="F5" s="51"/>
      <c r="G5" s="50"/>
      <c r="H5" s="51"/>
      <c r="I5" s="50"/>
      <c r="J5" s="51"/>
      <c r="K5" s="50"/>
      <c r="L5" s="51"/>
      <c r="M5" s="50"/>
      <c r="N5" s="51"/>
      <c r="O5" s="50"/>
      <c r="P5" s="51"/>
      <c r="Q5" s="50"/>
      <c r="R5" s="51"/>
      <c r="S5" s="50"/>
      <c r="T5" s="51"/>
      <c r="U5" s="50"/>
      <c r="V5" s="51"/>
      <c r="W5" s="50"/>
      <c r="X5" s="51"/>
      <c r="Y5" s="3"/>
    </row>
    <row r="6" spans="1:25" x14ac:dyDescent="0.25">
      <c r="A6" s="50"/>
      <c r="B6" s="51"/>
      <c r="C6" s="50"/>
      <c r="D6" s="51"/>
      <c r="E6" s="50"/>
      <c r="F6" s="51"/>
      <c r="G6" s="50"/>
      <c r="H6" s="51"/>
      <c r="I6" s="50"/>
      <c r="J6" s="51"/>
      <c r="K6" s="50"/>
      <c r="L6" s="51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1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U4:U6"/>
    <mergeCell ref="V4:V6"/>
    <mergeCell ref="W4:W6"/>
    <mergeCell ref="X4:X6"/>
    <mergeCell ref="P4:P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4" t="s">
        <v>42</v>
      </c>
    </row>
    <row r="7" spans="1:18" ht="12" x14ac:dyDescent="0.2">
      <c r="A7" s="52">
        <v>44927</v>
      </c>
      <c r="B7" s="52"/>
      <c r="D7" s="14"/>
      <c r="E7" s="14"/>
      <c r="F7" s="14"/>
      <c r="G7" s="14"/>
      <c r="H7" s="14"/>
    </row>
    <row r="9" spans="1:18" ht="15" customHeight="1" x14ac:dyDescent="0.2">
      <c r="A9" s="53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8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8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5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5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7" t="s">
        <v>32</v>
      </c>
      <c r="M32" s="57"/>
      <c r="N32" s="57"/>
      <c r="O32" s="57"/>
      <c r="P32" s="57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O9:O11"/>
    <mergeCell ref="P9:P11"/>
    <mergeCell ref="L32:P32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4" t="s">
        <v>42</v>
      </c>
    </row>
    <row r="7" spans="1:17" ht="12" x14ac:dyDescent="0.2">
      <c r="A7" s="52">
        <v>44958</v>
      </c>
      <c r="B7" s="52"/>
      <c r="D7" s="14"/>
      <c r="E7" s="14"/>
      <c r="F7" s="14"/>
      <c r="G7" s="14"/>
      <c r="H7" s="14"/>
    </row>
    <row r="9" spans="1:17" ht="15" customHeight="1" x14ac:dyDescent="0.2">
      <c r="A9" s="53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7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7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5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7" t="s">
        <v>33</v>
      </c>
      <c r="M25" s="57"/>
      <c r="N25" s="57"/>
      <c r="O25" s="57"/>
      <c r="P25" s="57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O9:O11"/>
    <mergeCell ref="P9:P11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4" t="s">
        <v>42</v>
      </c>
    </row>
    <row r="7" spans="1:16" ht="12" x14ac:dyDescent="0.2">
      <c r="A7" s="52">
        <v>44986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7" t="s">
        <v>35</v>
      </c>
      <c r="N33" s="57"/>
      <c r="O33" s="57"/>
      <c r="P33" s="5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O9:O11"/>
    <mergeCell ref="P9:P11"/>
    <mergeCell ref="M33:P3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44</v>
      </c>
    </row>
    <row r="7" spans="1:16" ht="12" x14ac:dyDescent="0.2">
      <c r="A7" s="52">
        <v>45017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43</v>
      </c>
      <c r="C28" s="32"/>
      <c r="D28" s="32" t="s">
        <v>43</v>
      </c>
      <c r="E28" s="32"/>
      <c r="F28" s="32" t="s">
        <v>43</v>
      </c>
      <c r="G28" s="32"/>
      <c r="H28" s="32" t="s">
        <v>43</v>
      </c>
      <c r="I28" s="32" t="s">
        <v>43</v>
      </c>
      <c r="J28" s="32" t="s">
        <v>43</v>
      </c>
      <c r="K28" s="32" t="s">
        <v>43</v>
      </c>
      <c r="L28" s="32"/>
      <c r="M28" s="57" t="s">
        <v>34</v>
      </c>
      <c r="N28" s="57"/>
      <c r="O28" s="57"/>
      <c r="P28" s="57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M28:P28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4" t="s">
        <v>42</v>
      </c>
    </row>
    <row r="7" spans="1:16" ht="12" x14ac:dyDescent="0.2">
      <c r="A7" s="52">
        <v>45047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8" t="s">
        <v>36</v>
      </c>
      <c r="M32" s="58"/>
      <c r="N32" s="58"/>
      <c r="O32" s="58"/>
      <c r="P32" s="58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L32:P32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4" t="s">
        <v>42</v>
      </c>
    </row>
    <row r="6" spans="1:18" ht="11.25" x14ac:dyDescent="0.2"/>
    <row r="7" spans="1:18" ht="12" x14ac:dyDescent="0.2">
      <c r="A7" s="52">
        <v>45078</v>
      </c>
      <c r="B7" s="52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3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48</v>
      </c>
      <c r="L9" s="54" t="s">
        <v>45</v>
      </c>
      <c r="M9" s="54" t="s">
        <v>25</v>
      </c>
      <c r="N9" s="54" t="s">
        <v>26</v>
      </c>
      <c r="O9" s="55" t="s">
        <v>27</v>
      </c>
      <c r="P9" s="55" t="s">
        <v>28</v>
      </c>
      <c r="Q9" s="55" t="s">
        <v>29</v>
      </c>
      <c r="R9" s="56" t="s">
        <v>1</v>
      </c>
    </row>
    <row r="10" spans="1:18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5"/>
      <c r="Q10" s="55"/>
      <c r="R10" s="56"/>
    </row>
    <row r="11" spans="1:18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5"/>
      <c r="Q11" s="55"/>
      <c r="R11" s="56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30" t="s">
        <v>2</v>
      </c>
      <c r="B26" s="39">
        <f t="shared" ref="B26:R26" si="1">SUM(B12:B25)</f>
        <v>1485.62</v>
      </c>
      <c r="C26" s="39">
        <f t="shared" si="1"/>
        <v>1229.72</v>
      </c>
      <c r="D26" s="39">
        <f t="shared" si="1"/>
        <v>2239.65</v>
      </c>
      <c r="E26" s="39">
        <f t="shared" si="1"/>
        <v>400.54</v>
      </c>
      <c r="F26" s="39">
        <f t="shared" si="1"/>
        <v>0</v>
      </c>
      <c r="G26" s="39">
        <f t="shared" si="1"/>
        <v>123.5</v>
      </c>
      <c r="H26" s="39">
        <f t="shared" si="1"/>
        <v>0</v>
      </c>
      <c r="I26" s="39">
        <f t="shared" si="1"/>
        <v>4.55</v>
      </c>
      <c r="J26" s="39">
        <f t="shared" si="1"/>
        <v>11.779999999999998</v>
      </c>
      <c r="K26" s="39">
        <f t="shared" si="1"/>
        <v>53.5</v>
      </c>
      <c r="L26" s="39">
        <f t="shared" si="1"/>
        <v>20.75</v>
      </c>
      <c r="M26" s="39">
        <f t="shared" si="1"/>
        <v>221.5</v>
      </c>
      <c r="N26" s="39">
        <f t="shared" si="1"/>
        <v>0</v>
      </c>
      <c r="O26" s="46">
        <f t="shared" si="1"/>
        <v>0</v>
      </c>
      <c r="P26" s="46">
        <f t="shared" si="1"/>
        <v>0</v>
      </c>
      <c r="Q26" s="46">
        <f t="shared" si="1"/>
        <v>0</v>
      </c>
      <c r="R26" s="47">
        <f t="shared" si="1"/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58" t="s">
        <v>46</v>
      </c>
      <c r="O27" s="58"/>
      <c r="P27" s="58"/>
      <c r="Q27" s="58"/>
      <c r="R27" s="58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N27:R27"/>
    <mergeCell ref="K9:K11"/>
    <mergeCell ref="L9:L11"/>
    <mergeCell ref="N9:N11"/>
    <mergeCell ref="O9:O11"/>
    <mergeCell ref="P9:P11"/>
    <mergeCell ref="Q9:Q11"/>
    <mergeCell ref="R9:R11"/>
    <mergeCell ref="M9:M11"/>
    <mergeCell ref="J9:J11"/>
    <mergeCell ref="A9:A11"/>
    <mergeCell ref="B9:B11"/>
    <mergeCell ref="C9:C11"/>
    <mergeCell ref="D9:D11"/>
    <mergeCell ref="E9:E11"/>
    <mergeCell ref="A7:B7"/>
    <mergeCell ref="F9:F11"/>
    <mergeCell ref="G9:G11"/>
    <mergeCell ref="H9:H11"/>
    <mergeCell ref="I9:I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9"/>
  <sheetViews>
    <sheetView tabSelected="1" topLeftCell="A4" zoomScaleNormal="100" workbookViewId="0">
      <pane xSplit="1" ySplit="5" topLeftCell="N9" activePane="bottomRight" state="frozen"/>
      <selection activeCell="A4" sqref="A4"/>
      <selection pane="topRight" activeCell="B4" sqref="B4"/>
      <selection pane="bottomLeft" activeCell="A25" sqref="A25"/>
      <selection pane="bottomRight" activeCell="Q16" sqref="Q16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4" t="s">
        <v>42</v>
      </c>
    </row>
    <row r="7" spans="1:16" ht="12" x14ac:dyDescent="0.2">
      <c r="A7" s="52">
        <v>45108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4" customHeight="1" x14ac:dyDescent="0.2">
      <c r="A12" s="15">
        <v>45110</v>
      </c>
      <c r="B12" s="18">
        <f>15.26+37.75+12.82</f>
        <v>65.83</v>
      </c>
      <c r="C12" s="18">
        <f>28.7+13.86+10.97+17.94+18.82+11.91+4.18+12.25+11.24+9.81+12.27</f>
        <v>151.95000000000002</v>
      </c>
      <c r="D12" s="18">
        <f>15.94</f>
        <v>15.94</v>
      </c>
      <c r="E12" s="18">
        <f>18.28+16.54+20.52</f>
        <v>55.34</v>
      </c>
      <c r="F12" s="18"/>
      <c r="G12" s="18"/>
      <c r="H12" s="18"/>
      <c r="I12" s="18">
        <f>0.58</f>
        <v>0.57999999999999996</v>
      </c>
      <c r="J12" s="18">
        <f>0.62+0.62+0.62+0.62+0.62</f>
        <v>3.1</v>
      </c>
      <c r="K12" s="18"/>
      <c r="L12" s="18"/>
      <c r="M12" s="17"/>
      <c r="N12" s="17"/>
      <c r="O12" s="17"/>
      <c r="P12" s="5">
        <f>SUM(B12:O12)</f>
        <v>292.74000000000007</v>
      </c>
    </row>
    <row r="13" spans="1:16" ht="24" customHeight="1" x14ac:dyDescent="0.2">
      <c r="A13" s="15">
        <v>45111</v>
      </c>
      <c r="B13" s="18">
        <f>73.5</f>
        <v>73.5</v>
      </c>
      <c r="C13" s="18"/>
      <c r="D13" s="18"/>
      <c r="E13" s="18"/>
      <c r="F13" s="18">
        <f>20.5</f>
        <v>20.5</v>
      </c>
      <c r="G13" s="18"/>
      <c r="H13" s="18">
        <v>20.5</v>
      </c>
      <c r="I13" s="18"/>
      <c r="J13" s="18"/>
      <c r="K13" s="18"/>
      <c r="L13" s="18"/>
      <c r="M13" s="17"/>
      <c r="N13" s="17"/>
      <c r="O13" s="17"/>
      <c r="P13" s="5">
        <f t="shared" ref="P13:P25" si="0">SUM(B13:O13)</f>
        <v>114.5</v>
      </c>
    </row>
    <row r="14" spans="1:16" ht="24" customHeight="1" x14ac:dyDescent="0.2">
      <c r="A14" s="15">
        <v>45112</v>
      </c>
      <c r="B14" s="18">
        <f>6.56+6.94</f>
        <v>13.5</v>
      </c>
      <c r="C14" s="18">
        <f>6.46+6.58+7.56+7.18</f>
        <v>27.779999999999998</v>
      </c>
      <c r="D14" s="18">
        <f>19.38</f>
        <v>19.38</v>
      </c>
      <c r="E14" s="18">
        <f>29.02+20.02+24.1+27.04+31.69+16.6</f>
        <v>148.47</v>
      </c>
      <c r="F14" s="18">
        <f>20.5</f>
        <v>20.5</v>
      </c>
      <c r="G14" s="18"/>
      <c r="H14" s="18"/>
      <c r="I14" s="18"/>
      <c r="J14" s="18">
        <f>0.62+0.62+0.62</f>
        <v>1.8599999999999999</v>
      </c>
      <c r="K14" s="18"/>
      <c r="L14" s="18"/>
      <c r="M14" s="17"/>
      <c r="N14" s="17"/>
      <c r="O14" s="17"/>
      <c r="P14" s="5">
        <f t="shared" si="0"/>
        <v>231.49</v>
      </c>
    </row>
    <row r="15" spans="1:16" ht="24" customHeight="1" x14ac:dyDescent="0.2">
      <c r="A15" s="15">
        <v>45113</v>
      </c>
      <c r="B15" s="18"/>
      <c r="C15" s="18"/>
      <c r="D15" s="18">
        <f>46.51</f>
        <v>46.51</v>
      </c>
      <c r="E15" s="18">
        <f>48.03</f>
        <v>48.03</v>
      </c>
      <c r="F15" s="18">
        <f>20.5</f>
        <v>20.5</v>
      </c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115.66</v>
      </c>
    </row>
    <row r="16" spans="1:16" ht="24" customHeight="1" x14ac:dyDescent="0.2">
      <c r="A16" s="15">
        <v>45117</v>
      </c>
      <c r="B16" s="18"/>
      <c r="C16" s="18"/>
      <c r="D16" s="18"/>
      <c r="E16" s="18"/>
      <c r="F16" s="18">
        <v>20.5</v>
      </c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20.5</v>
      </c>
    </row>
    <row r="17" spans="1:16" ht="24" customHeight="1" x14ac:dyDescent="0.2">
      <c r="A17" s="15">
        <v>45118</v>
      </c>
      <c r="B17" s="18">
        <f>166.56+30.41</f>
        <v>196.97</v>
      </c>
      <c r="C17" s="18"/>
      <c r="D17" s="18"/>
      <c r="E17" s="18"/>
      <c r="F17" s="18"/>
      <c r="G17" s="18"/>
      <c r="H17" s="18"/>
      <c r="I17" s="18"/>
      <c r="J17" s="18">
        <v>0.62</v>
      </c>
      <c r="K17" s="18"/>
      <c r="L17" s="18"/>
      <c r="M17" s="17"/>
      <c r="N17" s="17"/>
      <c r="O17" s="17"/>
      <c r="P17" s="5">
        <f t="shared" si="0"/>
        <v>197.59</v>
      </c>
    </row>
    <row r="18" spans="1:16" ht="24" customHeight="1" x14ac:dyDescent="0.2">
      <c r="A18" s="15">
        <v>45119</v>
      </c>
      <c r="B18" s="18"/>
      <c r="C18" s="18"/>
      <c r="D18" s="18"/>
      <c r="E18" s="18"/>
      <c r="F18" s="18"/>
      <c r="G18" s="18"/>
      <c r="H18" s="18"/>
      <c r="I18" s="18"/>
      <c r="J18" s="18"/>
      <c r="K18" s="18">
        <v>38</v>
      </c>
      <c r="L18" s="18"/>
      <c r="M18" s="17"/>
      <c r="N18" s="17"/>
      <c r="O18" s="17"/>
      <c r="P18" s="5">
        <f t="shared" si="0"/>
        <v>38</v>
      </c>
    </row>
    <row r="19" spans="1:16" ht="24" customHeight="1" x14ac:dyDescent="0.2">
      <c r="A19" s="15">
        <v>45121</v>
      </c>
      <c r="B19" s="18"/>
      <c r="C19" s="18">
        <f>5.14+4.93+6.75+7.73+7.96+7.42+6.62+5.49+102.73</f>
        <v>154.77000000000001</v>
      </c>
      <c r="D19" s="18">
        <f>204.25</f>
        <v>204.25</v>
      </c>
      <c r="E19" s="18"/>
      <c r="F19" s="18"/>
      <c r="G19" s="18">
        <f>61.75</f>
        <v>61.75</v>
      </c>
      <c r="H19" s="18"/>
      <c r="I19" s="18"/>
      <c r="J19" s="18">
        <f>0.62+0.62</f>
        <v>1.24</v>
      </c>
      <c r="K19" s="18"/>
      <c r="L19" s="18"/>
      <c r="M19" s="17"/>
      <c r="N19" s="17"/>
      <c r="O19" s="17"/>
      <c r="P19" s="5">
        <f t="shared" si="0"/>
        <v>422.01</v>
      </c>
    </row>
    <row r="20" spans="1:16" ht="24" customHeight="1" x14ac:dyDescent="0.2">
      <c r="A20" s="15">
        <v>45125</v>
      </c>
      <c r="B20" s="18">
        <f>37.79</f>
        <v>37.79</v>
      </c>
      <c r="C20" s="18"/>
      <c r="D20" s="18"/>
      <c r="E20" s="18"/>
      <c r="F20" s="18"/>
      <c r="G20" s="18"/>
      <c r="H20" s="18"/>
      <c r="I20" s="18"/>
      <c r="J20" s="18">
        <v>0.63</v>
      </c>
      <c r="K20" s="18"/>
      <c r="L20" s="18"/>
      <c r="M20" s="17"/>
      <c r="N20" s="17"/>
      <c r="O20" s="17"/>
      <c r="P20" s="5">
        <f t="shared" si="0"/>
        <v>38.42</v>
      </c>
    </row>
    <row r="21" spans="1:16" ht="24" customHeight="1" x14ac:dyDescent="0.2">
      <c r="A21" s="15">
        <v>45131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v>38</v>
      </c>
      <c r="L21" s="18"/>
      <c r="M21" s="17"/>
      <c r="N21" s="17"/>
      <c r="O21" s="17"/>
      <c r="P21" s="5">
        <f t="shared" si="0"/>
        <v>38</v>
      </c>
    </row>
    <row r="22" spans="1:16" ht="24" customHeight="1" x14ac:dyDescent="0.2">
      <c r="A22" s="15">
        <v>45132</v>
      </c>
      <c r="B22" s="18"/>
      <c r="C22" s="18">
        <f>2.44+6.68+7.76+7.44+9.45+8.65+1.19</f>
        <v>43.609999999999992</v>
      </c>
      <c r="D22" s="18">
        <v>18.309999999999999</v>
      </c>
      <c r="E22" s="18">
        <f>20.84+13.05+25.42+23.8+22.92+17.91</f>
        <v>123.94</v>
      </c>
      <c r="F22" s="18"/>
      <c r="G22" s="18"/>
      <c r="H22" s="18"/>
      <c r="I22" s="18">
        <f>1.85+2.73</f>
        <v>4.58</v>
      </c>
      <c r="J22" s="18">
        <f>0.62+0.62</f>
        <v>1.24</v>
      </c>
      <c r="K22" s="18"/>
      <c r="L22" s="18"/>
      <c r="M22" s="17"/>
      <c r="N22" s="17"/>
      <c r="O22" s="17"/>
      <c r="P22" s="5">
        <f t="shared" si="0"/>
        <v>191.68</v>
      </c>
    </row>
    <row r="23" spans="1:16" ht="24" customHeight="1" x14ac:dyDescent="0.2">
      <c r="A23" s="15">
        <v>45134</v>
      </c>
      <c r="B23" s="18"/>
      <c r="C23" s="18"/>
      <c r="D23" s="18"/>
      <c r="E23" s="18"/>
      <c r="F23" s="18">
        <f>20.5</f>
        <v>20.5</v>
      </c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20.5</v>
      </c>
    </row>
    <row r="24" spans="1:16" ht="24" customHeight="1" x14ac:dyDescent="0.2">
      <c r="A24" s="15">
        <v>45135</v>
      </c>
      <c r="B24" s="18">
        <f>12.12+73.5</f>
        <v>85.62</v>
      </c>
      <c r="C24" s="18">
        <f>9.02+7.98+6.07</f>
        <v>23.07</v>
      </c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>
        <f>0.62</f>
        <v>0.62</v>
      </c>
      <c r="K24" s="18"/>
      <c r="L24" s="18"/>
      <c r="M24" s="17"/>
      <c r="N24" s="17"/>
      <c r="O24" s="17"/>
      <c r="P24" s="5">
        <f t="shared" si="0"/>
        <v>150.31</v>
      </c>
    </row>
    <row r="25" spans="1:16" ht="24" customHeight="1" x14ac:dyDescent="0.2">
      <c r="A25" s="15">
        <v>45138</v>
      </c>
      <c r="B25" s="18"/>
      <c r="C25" s="18"/>
      <c r="D25" s="18">
        <f>92.85+16.18</f>
        <v>109.03</v>
      </c>
      <c r="E25" s="18">
        <f>20.84+17.91+69.73+64.97+57.92+96+20.73+18.48+16.75</f>
        <v>383.33000000000004</v>
      </c>
      <c r="F25" s="18"/>
      <c r="G25" s="18"/>
      <c r="H25" s="18"/>
      <c r="I25" s="18"/>
      <c r="J25" s="18">
        <f>0.62+0.62+0.62</f>
        <v>1.8599999999999999</v>
      </c>
      <c r="K25" s="18"/>
      <c r="L25" s="18"/>
      <c r="M25" s="17"/>
      <c r="N25" s="17"/>
      <c r="O25" s="17"/>
      <c r="P25" s="5">
        <f t="shared" si="0"/>
        <v>494.22</v>
      </c>
    </row>
    <row r="26" spans="1:16" ht="24" customHeight="1" x14ac:dyDescent="0.2">
      <c r="A26" s="30" t="s">
        <v>2</v>
      </c>
      <c r="B26" s="39">
        <f>SUM(B12:B25)</f>
        <v>473.21</v>
      </c>
      <c r="C26" s="39">
        <f>SUM(C12:C25)</f>
        <v>401.18</v>
      </c>
      <c r="D26" s="39">
        <f>SUM(D12:D25)</f>
        <v>413.41999999999996</v>
      </c>
      <c r="E26" s="39">
        <f>SUM(E12:E25)</f>
        <v>759.11</v>
      </c>
      <c r="F26" s="39">
        <f>SUM(F12:F25)</f>
        <v>123</v>
      </c>
      <c r="G26" s="39">
        <f>SUM(G12:G25)</f>
        <v>61.75</v>
      </c>
      <c r="H26" s="39">
        <f>SUM(H12:H25)</f>
        <v>41</v>
      </c>
      <c r="I26" s="39">
        <f>SUM(I12:I25)</f>
        <v>5.16</v>
      </c>
      <c r="J26" s="39">
        <f>SUM(J12:J25)</f>
        <v>11.79</v>
      </c>
      <c r="K26" s="39">
        <f>SUM(K12:K25)</f>
        <v>76</v>
      </c>
      <c r="L26" s="39">
        <f>SUM(L12:L25)</f>
        <v>0</v>
      </c>
      <c r="M26" s="41">
        <f>SUM(M12:M25)</f>
        <v>0</v>
      </c>
      <c r="N26" s="41">
        <f>SUM(N12:N25)</f>
        <v>0</v>
      </c>
      <c r="O26" s="41">
        <f>SUM(O12:O25)</f>
        <v>0</v>
      </c>
      <c r="P26" s="36">
        <f>SUM(P12:P25)</f>
        <v>2365.62</v>
      </c>
    </row>
    <row r="27" spans="1:16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57" t="s">
        <v>47</v>
      </c>
      <c r="M27" s="57"/>
      <c r="N27" s="57"/>
      <c r="O27" s="57"/>
      <c r="P27" s="57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</sheetData>
  <mergeCells count="18">
    <mergeCell ref="M9:M11"/>
    <mergeCell ref="N9:N11"/>
    <mergeCell ref="L27:P27"/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J9:J11"/>
    <mergeCell ref="K9:K11"/>
    <mergeCell ref="L9:L1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2" sqref="A22"/>
      <selection pane="bottomRight" activeCell="G29" sqref="G29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2">
        <v>45139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3.25" customHeight="1" x14ac:dyDescent="0.2">
      <c r="A12" s="15">
        <v>44410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5" si="0">SUM(B12:L12)</f>
        <v>0</v>
      </c>
    </row>
    <row r="13" spans="1:16" ht="24" customHeight="1" x14ac:dyDescent="0.2">
      <c r="A13" s="15">
        <v>44412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44413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44781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44417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28">
        <v>44783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28">
        <v>44419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30">
        <v>44420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30">
        <v>44788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30">
        <v>44424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>
        <v>44426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30">
        <v>44792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>
        <v>44796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9">
        <v>44439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30" t="s">
        <v>2</v>
      </c>
      <c r="B26" s="39">
        <f t="shared" ref="B26:P26" si="1">SUM(B12:B25)</f>
        <v>0</v>
      </c>
      <c r="C26" s="42">
        <f t="shared" si="1"/>
        <v>0</v>
      </c>
      <c r="D26" s="42">
        <f t="shared" si="1"/>
        <v>0</v>
      </c>
      <c r="E26" s="42">
        <f t="shared" si="1"/>
        <v>0</v>
      </c>
      <c r="F26" s="42">
        <f t="shared" si="1"/>
        <v>0</v>
      </c>
      <c r="G26" s="42">
        <f t="shared" si="1"/>
        <v>0</v>
      </c>
      <c r="H26" s="42">
        <f t="shared" si="1"/>
        <v>0</v>
      </c>
      <c r="I26" s="42">
        <f t="shared" si="1"/>
        <v>0</v>
      </c>
      <c r="J26" s="42">
        <f t="shared" si="1"/>
        <v>0</v>
      </c>
      <c r="K26" s="42">
        <f t="shared" si="1"/>
        <v>0</v>
      </c>
      <c r="L26" s="42">
        <f t="shared" si="1"/>
        <v>0</v>
      </c>
      <c r="M26" s="22">
        <f t="shared" si="1"/>
        <v>0</v>
      </c>
      <c r="N26" s="22">
        <f t="shared" si="1"/>
        <v>0</v>
      </c>
      <c r="O26" s="23">
        <f t="shared" si="1"/>
        <v>0</v>
      </c>
      <c r="P26" s="36">
        <f t="shared" si="1"/>
        <v>0</v>
      </c>
    </row>
    <row r="27" spans="1:16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57" t="s">
        <v>37</v>
      </c>
      <c r="M27" s="57"/>
      <c r="N27" s="57"/>
      <c r="O27" s="57"/>
      <c r="P27" s="57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</sheetData>
  <mergeCells count="18">
    <mergeCell ref="O9:O11"/>
    <mergeCell ref="P9:P11"/>
    <mergeCell ref="L27:P27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9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2">
        <v>45170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3.25" customHeight="1" x14ac:dyDescent="0.2">
      <c r="A12" s="15">
        <v>44440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3" si="0">SUM(B12:L12)</f>
        <v>0</v>
      </c>
    </row>
    <row r="13" spans="1:16" ht="24" customHeight="1" x14ac:dyDescent="0.2">
      <c r="A13" s="15">
        <v>44806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44809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44445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44447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44817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44824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44831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 t="s">
        <v>2</v>
      </c>
      <c r="B24" s="39">
        <f t="shared" ref="B24:P24" si="1">SUM(B12:B23)</f>
        <v>0</v>
      </c>
      <c r="C24" s="42">
        <f t="shared" si="1"/>
        <v>0</v>
      </c>
      <c r="D24" s="42">
        <f t="shared" si="1"/>
        <v>0</v>
      </c>
      <c r="E24" s="42">
        <f t="shared" si="1"/>
        <v>0</v>
      </c>
      <c r="F24" s="42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2">
        <f t="shared" si="1"/>
        <v>0</v>
      </c>
      <c r="K24" s="42">
        <f t="shared" si="1"/>
        <v>0</v>
      </c>
      <c r="L24" s="42">
        <f t="shared" si="1"/>
        <v>0</v>
      </c>
      <c r="M24" s="22">
        <f t="shared" si="1"/>
        <v>0</v>
      </c>
      <c r="N24" s="22">
        <f t="shared" si="1"/>
        <v>0</v>
      </c>
      <c r="O24" s="23">
        <f t="shared" si="1"/>
        <v>0</v>
      </c>
      <c r="P24" s="36">
        <f t="shared" si="1"/>
        <v>0</v>
      </c>
    </row>
    <row r="25" spans="1:16" ht="12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7" t="s">
        <v>38</v>
      </c>
      <c r="M25" s="57"/>
      <c r="N25" s="57"/>
      <c r="O25" s="57"/>
      <c r="P25" s="57"/>
    </row>
    <row r="26" spans="1:16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9">
    <mergeCell ref="O9:O11"/>
    <mergeCell ref="P9:P11"/>
    <mergeCell ref="A25:K25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2">
        <v>45200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4" customHeight="1" x14ac:dyDescent="0.2">
      <c r="A12" s="15">
        <v>44837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7"/>
      <c r="O12" s="17"/>
      <c r="P12" s="5">
        <f t="shared" ref="P12:P24" si="0">SUM(B12:L12)</f>
        <v>0</v>
      </c>
    </row>
    <row r="13" spans="1:16" ht="24" customHeight="1" x14ac:dyDescent="0.2">
      <c r="A13" s="15">
        <v>44838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44839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44841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44844</v>
      </c>
      <c r="B16" s="18"/>
      <c r="C16" s="18"/>
      <c r="D16" s="26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44851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44854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44859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44860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44861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15">
        <v>44862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30" t="s">
        <v>2</v>
      </c>
      <c r="B25" s="41">
        <f t="shared" ref="B25:P25" si="1">SUM(B12:B24)</f>
        <v>0</v>
      </c>
      <c r="C25" s="22">
        <f t="shared" si="1"/>
        <v>0</v>
      </c>
      <c r="D25" s="22">
        <f t="shared" si="1"/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  <c r="H25" s="22">
        <f t="shared" si="1"/>
        <v>0</v>
      </c>
      <c r="I25" s="22">
        <f t="shared" si="1"/>
        <v>0</v>
      </c>
      <c r="J25" s="22">
        <f t="shared" si="1"/>
        <v>0</v>
      </c>
      <c r="K25" s="22">
        <f t="shared" si="1"/>
        <v>0</v>
      </c>
      <c r="L25" s="22">
        <f t="shared" si="1"/>
        <v>0</v>
      </c>
      <c r="M25" s="22">
        <f t="shared" si="1"/>
        <v>0</v>
      </c>
      <c r="N25" s="22">
        <f t="shared" si="1"/>
        <v>0</v>
      </c>
      <c r="O25" s="23">
        <f t="shared" si="1"/>
        <v>0</v>
      </c>
      <c r="P25" s="5">
        <f t="shared" si="1"/>
        <v>0</v>
      </c>
    </row>
    <row r="26" spans="1:16" ht="12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7" t="s">
        <v>39</v>
      </c>
      <c r="M26" s="57"/>
      <c r="N26" s="57"/>
      <c r="O26" s="57"/>
      <c r="P26" s="57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</sheetData>
  <mergeCells count="19">
    <mergeCell ref="O9:O11"/>
    <mergeCell ref="P9:P11"/>
    <mergeCell ref="A26:K26"/>
    <mergeCell ref="L26:P26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2">
        <v>45231</v>
      </c>
      <c r="B7" s="52"/>
      <c r="D7" s="14"/>
      <c r="E7" s="14"/>
      <c r="F7" s="14"/>
      <c r="G7" s="14"/>
      <c r="H7" s="14"/>
    </row>
    <row r="9" spans="1:16" ht="15" customHeight="1" x14ac:dyDescent="0.2">
      <c r="A9" s="53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5" t="s">
        <v>27</v>
      </c>
      <c r="N9" s="55" t="s">
        <v>28</v>
      </c>
      <c r="O9" s="55" t="s">
        <v>29</v>
      </c>
      <c r="P9" s="56" t="s">
        <v>1</v>
      </c>
    </row>
    <row r="10" spans="1:16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5"/>
      <c r="P10" s="56"/>
    </row>
    <row r="11" spans="1:16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  <c r="O11" s="55"/>
      <c r="P11" s="56"/>
    </row>
    <row r="12" spans="1:16" ht="23.25" customHeight="1" x14ac:dyDescent="0.2">
      <c r="A12" s="15">
        <v>44501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1" si="0">SUM(B12:L12)</f>
        <v>0</v>
      </c>
    </row>
    <row r="13" spans="1:16" ht="23.25" customHeight="1" x14ac:dyDescent="0.2">
      <c r="A13" s="15">
        <v>44503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44509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44876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44881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44887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44894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 t="s">
        <v>2</v>
      </c>
      <c r="B22" s="41">
        <f t="shared" ref="B22:P22" si="1">SUM(B12:B21)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3">
        <f t="shared" si="1"/>
        <v>0</v>
      </c>
      <c r="P22" s="5">
        <f t="shared" si="1"/>
        <v>0</v>
      </c>
    </row>
    <row r="23" spans="1:16" ht="12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7" t="s">
        <v>40</v>
      </c>
      <c r="M23" s="57"/>
      <c r="N23" s="57"/>
      <c r="O23" s="57"/>
      <c r="P23" s="57"/>
    </row>
    <row r="24" spans="1:16" ht="24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 ht="24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</sheetData>
  <mergeCells count="19">
    <mergeCell ref="O9:O11"/>
    <mergeCell ref="P9:P11"/>
    <mergeCell ref="A23:K23"/>
    <mergeCell ref="L23:P2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13.140625" style="2" bestFit="1" customWidth="1"/>
    <col min="3" max="3" width="8.42578125" style="2" customWidth="1"/>
    <col min="4" max="4" width="7.85546875" style="2" customWidth="1"/>
    <col min="5" max="5" width="8.42578125" style="2" customWidth="1"/>
    <col min="6" max="6" width="9" style="2" customWidth="1"/>
    <col min="7" max="7" width="8.85546875" style="2" customWidth="1"/>
    <col min="8" max="8" width="8.5703125" style="2" customWidth="1"/>
    <col min="9" max="9" width="6.42578125" style="2" customWidth="1"/>
    <col min="10" max="11" width="8" style="2" customWidth="1"/>
    <col min="12" max="12" width="8.710937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2" spans="1:18" x14ac:dyDescent="0.2">
      <c r="A2" s="2" t="s">
        <v>15</v>
      </c>
    </row>
    <row r="5" spans="1:18" ht="12.75" x14ac:dyDescent="0.2">
      <c r="A5" s="44" t="s">
        <v>42</v>
      </c>
    </row>
    <row r="7" spans="1:18" ht="12" x14ac:dyDescent="0.2">
      <c r="A7" s="52">
        <v>45261</v>
      </c>
      <c r="B7" s="52"/>
      <c r="C7" s="52"/>
      <c r="D7" s="52"/>
      <c r="F7" s="14"/>
      <c r="G7" s="14"/>
      <c r="H7" s="14"/>
      <c r="I7" s="14"/>
      <c r="J7" s="14"/>
    </row>
    <row r="9" spans="1:18" ht="15" customHeight="1" x14ac:dyDescent="0.2">
      <c r="A9" s="53"/>
      <c r="B9" s="54" t="s">
        <v>30</v>
      </c>
      <c r="C9" s="54" t="s">
        <v>31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5" t="s">
        <v>27</v>
      </c>
      <c r="P9" s="55" t="s">
        <v>28</v>
      </c>
      <c r="Q9" s="55" t="s">
        <v>29</v>
      </c>
      <c r="R9" s="56" t="s">
        <v>1</v>
      </c>
    </row>
    <row r="10" spans="1:18" ht="11.25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5"/>
      <c r="Q10" s="55"/>
      <c r="R10" s="56"/>
    </row>
    <row r="11" spans="1:18" ht="11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5"/>
      <c r="Q11" s="55"/>
      <c r="R11" s="56"/>
    </row>
    <row r="12" spans="1:18" ht="23.25" customHeight="1" x14ac:dyDescent="0.2">
      <c r="A12" s="15">
        <v>44896</v>
      </c>
      <c r="B12" s="43"/>
      <c r="C12" s="4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5">
        <f>SUM(B12:N12)</f>
        <v>0</v>
      </c>
    </row>
    <row r="13" spans="1:18" ht="24" customHeight="1" x14ac:dyDescent="0.2">
      <c r="A13" s="15">
        <v>44897</v>
      </c>
      <c r="B13" s="43"/>
      <c r="C13" s="4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5">
        <f t="shared" ref="R13:R28" si="0">SUM(B13:N13)</f>
        <v>0</v>
      </c>
    </row>
    <row r="14" spans="1:18" ht="24" customHeight="1" x14ac:dyDescent="0.2">
      <c r="A14" s="15">
        <v>44901</v>
      </c>
      <c r="B14" s="43"/>
      <c r="C14" s="4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7"/>
      <c r="P14" s="17"/>
      <c r="Q14" s="17"/>
      <c r="R14" s="5">
        <f t="shared" si="0"/>
        <v>0</v>
      </c>
    </row>
    <row r="15" spans="1:18" ht="24" customHeight="1" x14ac:dyDescent="0.2">
      <c r="A15" s="15">
        <v>44902</v>
      </c>
      <c r="B15" s="43"/>
      <c r="C15" s="4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0</v>
      </c>
    </row>
    <row r="16" spans="1:18" ht="24" customHeight="1" x14ac:dyDescent="0.2">
      <c r="A16" s="15">
        <v>44904</v>
      </c>
      <c r="B16" s="43"/>
      <c r="C16" s="4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"/>
      <c r="P16" s="17"/>
      <c r="Q16" s="17"/>
      <c r="R16" s="5">
        <f t="shared" si="0"/>
        <v>0</v>
      </c>
    </row>
    <row r="17" spans="1:18" ht="24" customHeight="1" x14ac:dyDescent="0.2">
      <c r="A17" s="15">
        <v>44908</v>
      </c>
      <c r="B17" s="43"/>
      <c r="C17" s="4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"/>
      <c r="P17" s="17"/>
      <c r="Q17" s="17"/>
      <c r="R17" s="5">
        <f t="shared" si="0"/>
        <v>0</v>
      </c>
    </row>
    <row r="18" spans="1:18" ht="24" customHeight="1" x14ac:dyDescent="0.2">
      <c r="A18" s="15">
        <v>44909</v>
      </c>
      <c r="B18" s="43"/>
      <c r="C18" s="4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"/>
      <c r="P18" s="17"/>
      <c r="Q18" s="17"/>
      <c r="R18" s="5">
        <f t="shared" si="0"/>
        <v>0</v>
      </c>
    </row>
    <row r="19" spans="1:18" ht="24" customHeight="1" x14ac:dyDescent="0.2">
      <c r="A19" s="15">
        <v>44910</v>
      </c>
      <c r="B19" s="43"/>
      <c r="C19" s="4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"/>
      <c r="P19" s="17"/>
      <c r="Q19" s="17"/>
      <c r="R19" s="5">
        <f t="shared" si="0"/>
        <v>0</v>
      </c>
    </row>
    <row r="20" spans="1:18" ht="24" customHeight="1" x14ac:dyDescent="0.2">
      <c r="A20" s="15">
        <v>44911</v>
      </c>
      <c r="B20" s="43"/>
      <c r="C20" s="4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0</v>
      </c>
    </row>
    <row r="21" spans="1:18" ht="24" customHeight="1" x14ac:dyDescent="0.2">
      <c r="A21" s="15">
        <v>44914</v>
      </c>
      <c r="B21" s="43"/>
      <c r="C21" s="4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/>
      <c r="P21" s="17"/>
      <c r="Q21" s="17"/>
      <c r="R21" s="5">
        <f t="shared" si="0"/>
        <v>0</v>
      </c>
    </row>
    <row r="22" spans="1:18" ht="24" customHeight="1" x14ac:dyDescent="0.2">
      <c r="A22" s="15">
        <v>44915</v>
      </c>
      <c r="B22" s="43"/>
      <c r="C22" s="4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/>
      <c r="P22" s="17"/>
      <c r="Q22" s="17"/>
      <c r="R22" s="5">
        <f t="shared" si="0"/>
        <v>0</v>
      </c>
    </row>
    <row r="23" spans="1:18" ht="24" customHeight="1" x14ac:dyDescent="0.2">
      <c r="A23" s="15">
        <v>44917</v>
      </c>
      <c r="B23" s="43"/>
      <c r="C23" s="4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/>
      <c r="P23" s="17"/>
      <c r="Q23" s="17"/>
      <c r="R23" s="5">
        <f t="shared" si="0"/>
        <v>0</v>
      </c>
    </row>
    <row r="24" spans="1:18" ht="24" customHeight="1" x14ac:dyDescent="0.2">
      <c r="A24" s="15">
        <v>44921</v>
      </c>
      <c r="B24" s="43"/>
      <c r="C24" s="4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/>
      <c r="P24" s="17"/>
      <c r="Q24" s="17"/>
      <c r="R24" s="5">
        <f t="shared" si="0"/>
        <v>0</v>
      </c>
    </row>
    <row r="25" spans="1:18" ht="24" customHeight="1" x14ac:dyDescent="0.2">
      <c r="A25" s="15">
        <v>44922</v>
      </c>
      <c r="B25" s="43"/>
      <c r="C25" s="43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/>
      <c r="P25" s="17"/>
      <c r="Q25" s="17"/>
      <c r="R25" s="5">
        <f t="shared" si="0"/>
        <v>0</v>
      </c>
    </row>
    <row r="26" spans="1:18" ht="24" customHeight="1" x14ac:dyDescent="0.2">
      <c r="A26" s="15">
        <v>44923</v>
      </c>
      <c r="B26" s="43"/>
      <c r="C26" s="43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  <c r="Q26" s="17"/>
      <c r="R26" s="5">
        <f t="shared" si="0"/>
        <v>0</v>
      </c>
    </row>
    <row r="27" spans="1:18" ht="24" customHeight="1" x14ac:dyDescent="0.2">
      <c r="A27" s="15">
        <v>44924</v>
      </c>
      <c r="B27" s="43"/>
      <c r="C27" s="43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/>
      <c r="P27" s="17"/>
      <c r="Q27" s="17"/>
      <c r="R27" s="5">
        <f t="shared" si="0"/>
        <v>0</v>
      </c>
    </row>
    <row r="28" spans="1:18" ht="24" customHeight="1" x14ac:dyDescent="0.2">
      <c r="A28" s="15">
        <v>44925</v>
      </c>
      <c r="B28" s="43"/>
      <c r="C28" s="4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/>
      <c r="P28" s="17"/>
      <c r="Q28" s="17"/>
      <c r="R28" s="5">
        <f t="shared" si="0"/>
        <v>0</v>
      </c>
    </row>
    <row r="29" spans="1:18" ht="24" customHeight="1" x14ac:dyDescent="0.2">
      <c r="A29" s="30" t="s">
        <v>2</v>
      </c>
      <c r="B29" s="41">
        <f t="shared" ref="B29:Q29" si="1">SUM(B12:B28)</f>
        <v>0</v>
      </c>
      <c r="C29" s="41">
        <f t="shared" si="1"/>
        <v>0</v>
      </c>
      <c r="D29" s="41">
        <f t="shared" si="1"/>
        <v>0</v>
      </c>
      <c r="E29" s="22">
        <f t="shared" si="1"/>
        <v>0</v>
      </c>
      <c r="F29" s="22">
        <f t="shared" si="1"/>
        <v>0</v>
      </c>
      <c r="G29" s="22">
        <f t="shared" si="1"/>
        <v>0</v>
      </c>
      <c r="H29" s="22">
        <f t="shared" si="1"/>
        <v>0</v>
      </c>
      <c r="I29" s="22">
        <f t="shared" si="1"/>
        <v>0</v>
      </c>
      <c r="J29" s="22">
        <f t="shared" si="1"/>
        <v>0</v>
      </c>
      <c r="K29" s="22">
        <f t="shared" si="1"/>
        <v>0</v>
      </c>
      <c r="L29" s="22">
        <f t="shared" si="1"/>
        <v>0</v>
      </c>
      <c r="M29" s="22">
        <f t="shared" si="1"/>
        <v>0</v>
      </c>
      <c r="N29" s="22">
        <f t="shared" si="1"/>
        <v>0</v>
      </c>
      <c r="O29" s="22">
        <f t="shared" si="1"/>
        <v>0</v>
      </c>
      <c r="P29" s="22">
        <f t="shared" si="1"/>
        <v>0</v>
      </c>
      <c r="Q29" s="23">
        <f t="shared" si="1"/>
        <v>0</v>
      </c>
      <c r="R29" s="5">
        <f>SUM(R12:R28)</f>
        <v>0</v>
      </c>
    </row>
    <row r="30" spans="1:18" ht="12" customHeight="1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7" t="s">
        <v>41</v>
      </c>
      <c r="O30" s="57"/>
      <c r="P30" s="57"/>
      <c r="Q30" s="57"/>
      <c r="R30" s="57"/>
    </row>
    <row r="31" spans="1:18" ht="24" customHeight="1" x14ac:dyDescent="0.2">
      <c r="A31" s="25"/>
      <c r="B31" s="25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</row>
    <row r="32" spans="1:18" ht="24" customHeight="1" x14ac:dyDescent="0.2">
      <c r="A32" s="25"/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</sheetData>
  <mergeCells count="21">
    <mergeCell ref="Q9:Q11"/>
    <mergeCell ref="R9:R11"/>
    <mergeCell ref="A30:M30"/>
    <mergeCell ref="N30:R30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C9:C11"/>
    <mergeCell ref="A7:D7"/>
    <mergeCell ref="A9:A11"/>
    <mergeCell ref="D9:D11"/>
    <mergeCell ref="E9:E11"/>
    <mergeCell ref="F9:F11"/>
    <mergeCell ref="B9:B11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JUL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2023-08-11T13:38:28Z</cp:lastPrinted>
  <dcterms:created xsi:type="dcterms:W3CDTF">2012-12-12T12:29:50Z</dcterms:created>
  <dcterms:modified xsi:type="dcterms:W3CDTF">2023-08-11T13:38:30Z</dcterms:modified>
  <dc:language>pt-BR</dc:language>
</cp:coreProperties>
</file>