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3\FINANCEIRO2023\052023\Planilha %\"/>
    </mc:Choice>
  </mc:AlternateContent>
  <bookViews>
    <workbookView xWindow="0" yWindow="0" windowWidth="16380" windowHeight="8190" tabRatio="500" firstSheet="3" activeTab="5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JUL 25%" sheetId="8" r:id="rId8"/>
    <sheet name="AGO 25% " sheetId="9" r:id="rId9"/>
    <sheet name="SET 25%" sheetId="10" r:id="rId10"/>
    <sheet name="OUT 25%" sheetId="11" r:id="rId11"/>
    <sheet name="NOV 25%" sheetId="12" r:id="rId12"/>
    <sheet name="DEZ 25%" sheetId="13" r:id="rId13"/>
  </sheets>
  <externalReferences>
    <externalReference r:id="rId14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0" i="6" l="1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P30" i="6" l="1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  <c r="P12" i="3" l="1"/>
  <c r="R19" i="13" l="1"/>
  <c r="R22" i="13"/>
  <c r="R25" i="13"/>
  <c r="R26" i="13"/>
  <c r="R28" i="13"/>
  <c r="R27" i="13"/>
  <c r="R24" i="13" l="1"/>
  <c r="R23" i="13" l="1"/>
  <c r="R21" i="13" l="1"/>
  <c r="R20" i="13" l="1"/>
  <c r="R17" i="13"/>
  <c r="R18" i="13"/>
  <c r="C29" i="13" l="1"/>
  <c r="B29" i="13"/>
  <c r="R14" i="13" l="1"/>
  <c r="R15" i="13"/>
  <c r="R16" i="13"/>
  <c r="Q29" i="13" l="1"/>
  <c r="P29" i="13"/>
  <c r="O29" i="13"/>
  <c r="N29" i="13"/>
  <c r="J29" i="13"/>
  <c r="I29" i="13"/>
  <c r="H29" i="13"/>
  <c r="G29" i="13"/>
  <c r="F29" i="13"/>
  <c r="O22" i="12"/>
  <c r="N22" i="12"/>
  <c r="M22" i="12"/>
  <c r="H22" i="12"/>
  <c r="G22" i="12"/>
  <c r="F22" i="12"/>
  <c r="P21" i="12"/>
  <c r="I22" i="12"/>
  <c r="P19" i="12"/>
  <c r="P18" i="12"/>
  <c r="L22" i="12"/>
  <c r="K22" i="12"/>
  <c r="P16" i="12"/>
  <c r="P15" i="12"/>
  <c r="P14" i="12"/>
  <c r="E22" i="12"/>
  <c r="D22" i="12"/>
  <c r="C22" i="12"/>
  <c r="O25" i="11"/>
  <c r="N25" i="11"/>
  <c r="M25" i="11"/>
  <c r="I25" i="11"/>
  <c r="G25" i="11"/>
  <c r="P24" i="11"/>
  <c r="P23" i="11"/>
  <c r="P22" i="11"/>
  <c r="P21" i="11"/>
  <c r="P20" i="11"/>
  <c r="P19" i="11"/>
  <c r="L25" i="11"/>
  <c r="P18" i="11"/>
  <c r="P17" i="11"/>
  <c r="P16" i="11"/>
  <c r="H25" i="11"/>
  <c r="E25" i="11"/>
  <c r="P15" i="11"/>
  <c r="P13" i="11"/>
  <c r="J25" i="11"/>
  <c r="O24" i="10"/>
  <c r="N24" i="10"/>
  <c r="M24" i="10"/>
  <c r="L24" i="10"/>
  <c r="I24" i="10"/>
  <c r="H24" i="10"/>
  <c r="G24" i="10"/>
  <c r="F24" i="10"/>
  <c r="E24" i="10"/>
  <c r="D24" i="10"/>
  <c r="C24" i="10"/>
  <c r="P23" i="10"/>
  <c r="P22" i="10"/>
  <c r="P21" i="10"/>
  <c r="P20" i="10"/>
  <c r="P19" i="10"/>
  <c r="P18" i="10"/>
  <c r="P17" i="10"/>
  <c r="P16" i="10"/>
  <c r="P15" i="10"/>
  <c r="P14" i="10"/>
  <c r="P13" i="10"/>
  <c r="J24" i="10"/>
  <c r="B24" i="10"/>
  <c r="O26" i="9"/>
  <c r="N26" i="9"/>
  <c r="M26" i="9"/>
  <c r="I26" i="9"/>
  <c r="H26" i="9"/>
  <c r="G26" i="9"/>
  <c r="F26" i="9"/>
  <c r="B26" i="9"/>
  <c r="P25" i="9"/>
  <c r="P24" i="9"/>
  <c r="P23" i="9"/>
  <c r="P22" i="9"/>
  <c r="P21" i="9"/>
  <c r="P20" i="9"/>
  <c r="P19" i="9"/>
  <c r="P18" i="9"/>
  <c r="L26" i="9"/>
  <c r="K26" i="9"/>
  <c r="P17" i="9"/>
  <c r="P16" i="9"/>
  <c r="P15" i="9"/>
  <c r="P14" i="9"/>
  <c r="P13" i="9"/>
  <c r="J26" i="9"/>
  <c r="E26" i="9"/>
  <c r="D26" i="9"/>
  <c r="C26" i="9"/>
  <c r="O30" i="8"/>
  <c r="N30" i="8"/>
  <c r="M30" i="8"/>
  <c r="I30" i="8"/>
  <c r="H30" i="8"/>
  <c r="F30" i="8"/>
  <c r="P28" i="8"/>
  <c r="P27" i="8"/>
  <c r="P26" i="8"/>
  <c r="P25" i="8"/>
  <c r="P24" i="8"/>
  <c r="P23" i="8"/>
  <c r="P22" i="8"/>
  <c r="P21" i="8"/>
  <c r="P20" i="8"/>
  <c r="G30" i="8"/>
  <c r="P19" i="8"/>
  <c r="P18" i="8"/>
  <c r="P17" i="8"/>
  <c r="L30" i="8"/>
  <c r="P15" i="8"/>
  <c r="D30" i="8"/>
  <c r="E30" i="8"/>
  <c r="P12" i="8"/>
  <c r="O27" i="7"/>
  <c r="N27" i="7"/>
  <c r="M27" i="7"/>
  <c r="L27" i="7"/>
  <c r="K27" i="7"/>
  <c r="I27" i="7"/>
  <c r="H27" i="7"/>
  <c r="G27" i="7"/>
  <c r="F27" i="7"/>
  <c r="P26" i="7"/>
  <c r="P25" i="7"/>
  <c r="P24" i="7"/>
  <c r="P23" i="7"/>
  <c r="P22" i="7"/>
  <c r="P21" i="7"/>
  <c r="J27" i="7"/>
  <c r="P20" i="7"/>
  <c r="P19" i="7"/>
  <c r="P18" i="7"/>
  <c r="P17" i="7"/>
  <c r="P16" i="7"/>
  <c r="P15" i="7"/>
  <c r="P14" i="7"/>
  <c r="B27" i="7"/>
  <c r="E27" i="7"/>
  <c r="D27" i="7"/>
  <c r="C27" i="7"/>
  <c r="P12" i="7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P13" i="12"/>
  <c r="J22" i="12"/>
  <c r="B22" i="12"/>
  <c r="C25" i="11"/>
  <c r="F25" i="11"/>
  <c r="D25" i="11"/>
  <c r="P14" i="11"/>
  <c r="P14" i="8"/>
  <c r="C30" i="8"/>
  <c r="P29" i="8"/>
  <c r="P16" i="8"/>
  <c r="P13" i="8"/>
  <c r="B24" i="3"/>
  <c r="D13" i="1"/>
  <c r="D16" i="1"/>
  <c r="D12" i="1"/>
  <c r="B11" i="1"/>
  <c r="B13" i="1"/>
  <c r="B23" i="1"/>
  <c r="B9" i="1"/>
  <c r="R13" i="13"/>
  <c r="M29" i="13"/>
  <c r="R12" i="13"/>
  <c r="E29" i="13"/>
  <c r="K29" i="13"/>
  <c r="L29" i="13"/>
  <c r="D29" i="13"/>
  <c r="P27" i="7"/>
  <c r="B30" i="8"/>
  <c r="J30" i="8"/>
  <c r="K24" i="10"/>
  <c r="B25" i="11"/>
  <c r="D10" i="1"/>
  <c r="D19" i="1"/>
  <c r="D24" i="3"/>
  <c r="K30" i="8"/>
  <c r="K25" i="11"/>
  <c r="P17" i="12"/>
  <c r="P12" i="11"/>
  <c r="P12" i="12"/>
  <c r="P20" i="12"/>
  <c r="B7" i="1"/>
  <c r="P12" i="10"/>
  <c r="P24" i="10" s="1"/>
  <c r="P13" i="7"/>
  <c r="P12" i="9"/>
  <c r="P26" i="9" s="1"/>
  <c r="R29" i="13" l="1"/>
  <c r="P25" i="11"/>
  <c r="P30" i="8"/>
  <c r="B25" i="1"/>
  <c r="B27" i="1" s="1"/>
  <c r="P22" i="12"/>
  <c r="D7" i="1"/>
  <c r="D25" i="1" s="1"/>
  <c r="B28" i="1" s="1"/>
  <c r="Y25" i="1" l="1"/>
</calcChain>
</file>

<file path=xl/sharedStrings.xml><?xml version="1.0" encoding="utf-8"?>
<sst xmlns="http://schemas.openxmlformats.org/spreadsheetml/2006/main" count="281" uniqueCount="47">
  <si>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</si>
  <si>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</si>
  <si>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</si>
  <si>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</si>
  <si>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</si>
  <si>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</si>
  <si>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</si>
  <si>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</si>
  <si>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</si>
  <si>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</si>
  <si>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</si>
  <si>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</si>
  <si>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</si>
  <si>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</si>
  <si>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</si>
  <si>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</si>
  <si>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</si>
  <si>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</si>
  <si>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</si>
  <si>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</si>
  <si>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</si>
  <si>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</si>
  <si>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</si>
  <si>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</si>
  <si>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</si>
  <si>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</si>
  <si>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</si>
  <si>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</si>
  <si>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</si>
  <si>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</si>
  <si>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</si>
  <si>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</si>
  <si>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</si>
  <si>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</si>
  <si>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</si>
  <si>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</si>
  <si>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</si>
  <si>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Macapá-AP, 30 de junho de 2023..</t>
  </si>
  <si>
    <t>Macapá-AP, 29 de julho de 2023.</t>
  </si>
  <si>
    <t>Macapá-AP, 31 de agosto de 2023.</t>
  </si>
  <si>
    <t>Macapá-AP, 30 de setembro de 2023.</t>
  </si>
  <si>
    <t>Macapá-AP, 31 de outubro de 2023.</t>
  </si>
  <si>
    <t>Macapá-AP, 30 de novembro de 2023.</t>
  </si>
  <si>
    <t>Macapá-AP, 30 de dezembro de 2023.</t>
  </si>
  <si>
    <t>Planilha Diária de Valores repassados ao CFMV 25%</t>
  </si>
  <si>
    <t>o</t>
  </si>
  <si>
    <t>Valor do Recebimento liquido (já descontado a cota parte do CFMV)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</si>
</sst>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6" fillId="0" borderId="0" applyBorder="0" applyProtection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5" fillId="0" borderId="3" xfId="1" applyFont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44" fontId="1" fillId="4" borderId="4" xfId="2" applyFont="1" applyFill="1" applyBorder="1" applyAlignment="1" applyProtection="1">
      <alignment horizontal="center" wrapText="1"/>
    </xf>
    <xf numFmtId="0" fontId="7" fillId="0" borderId="0" xfId="0" applyFont="1" applyAlignment="1" applyProtection="1"/>
    <xf numFmtId="43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47" t="s">
        <v>0</v>
      </c>
      <c r="B2" s="47"/>
      <c r="C2" s="47" t="s">
        <v>0</v>
      </c>
      <c r="D2" s="47"/>
      <c r="E2" s="47" t="s">
        <v>0</v>
      </c>
      <c r="F2" s="47"/>
      <c r="G2" s="47" t="s">
        <v>0</v>
      </c>
      <c r="H2" s="47"/>
      <c r="I2" s="47" t="s">
        <v>0</v>
      </c>
      <c r="J2" s="47"/>
      <c r="K2" s="47" t="s">
        <v>0</v>
      </c>
      <c r="L2" s="47"/>
      <c r="M2" s="47" t="s">
        <v>0</v>
      </c>
      <c r="N2" s="47"/>
      <c r="O2" s="47" t="s">
        <v>0</v>
      </c>
      <c r="P2" s="47"/>
      <c r="Q2" s="47" t="s">
        <v>0</v>
      </c>
      <c r="R2" s="47"/>
      <c r="S2" s="47" t="s">
        <v>0</v>
      </c>
      <c r="T2" s="47"/>
      <c r="U2" s="47" t="s">
        <v>0</v>
      </c>
      <c r="V2" s="47"/>
      <c r="W2" s="47" t="s">
        <v>0</v>
      </c>
      <c r="X2" s="47"/>
    </row>
    <row r="3" spans="1:25" x14ac:dyDescent="0.25">
      <c r="A3" s="48">
        <v>43831</v>
      </c>
      <c r="B3" s="48"/>
      <c r="C3" s="48">
        <v>43862</v>
      </c>
      <c r="D3" s="48"/>
      <c r="E3" s="48">
        <v>43891</v>
      </c>
      <c r="F3" s="48"/>
      <c r="G3" s="48">
        <v>43922</v>
      </c>
      <c r="H3" s="48"/>
      <c r="I3" s="48">
        <v>43952</v>
      </c>
      <c r="J3" s="48"/>
      <c r="K3" s="48">
        <v>43983</v>
      </c>
      <c r="L3" s="48"/>
      <c r="M3" s="48">
        <v>44013</v>
      </c>
      <c r="N3" s="48"/>
      <c r="O3" s="48">
        <v>44044</v>
      </c>
      <c r="P3" s="48"/>
      <c r="Q3" s="48">
        <v>44075</v>
      </c>
      <c r="R3" s="48"/>
      <c r="S3" s="48">
        <v>44105</v>
      </c>
      <c r="T3" s="48"/>
      <c r="U3" s="48">
        <v>44136</v>
      </c>
      <c r="V3" s="48"/>
      <c r="W3" s="48">
        <v>44166</v>
      </c>
      <c r="X3" s="48"/>
      <c r="Y3" s="3"/>
    </row>
    <row r="4" spans="1:25" ht="15" customHeight="1" x14ac:dyDescent="0.25">
      <c r="A4" s="49"/>
      <c r="B4" s="50" t="s">
        <v>1</v>
      </c>
      <c r="C4" s="49"/>
      <c r="D4" s="50" t="s">
        <v>1</v>
      </c>
      <c r="E4" s="49"/>
      <c r="F4" s="50" t="s">
        <v>1</v>
      </c>
      <c r="G4" s="49"/>
      <c r="H4" s="50" t="s">
        <v>1</v>
      </c>
      <c r="I4" s="49"/>
      <c r="J4" s="50" t="s">
        <v>1</v>
      </c>
      <c r="K4" s="49"/>
      <c r="L4" s="50" t="s">
        <v>1</v>
      </c>
      <c r="M4" s="49"/>
      <c r="N4" s="50" t="s">
        <v>1</v>
      </c>
      <c r="O4" s="49"/>
      <c r="P4" s="50" t="s">
        <v>1</v>
      </c>
      <c r="Q4" s="49"/>
      <c r="R4" s="50" t="s">
        <v>1</v>
      </c>
      <c r="S4" s="49"/>
      <c r="T4" s="50" t="s">
        <v>1</v>
      </c>
      <c r="U4" s="49"/>
      <c r="V4" s="50" t="s">
        <v>1</v>
      </c>
      <c r="W4" s="49"/>
      <c r="X4" s="50" t="s">
        <v>1</v>
      </c>
      <c r="Y4" s="3"/>
    </row>
    <row r="5" spans="1:25" x14ac:dyDescent="0.25">
      <c r="A5" s="49"/>
      <c r="B5" s="50"/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3"/>
    </row>
    <row r="6" spans="1:25" x14ac:dyDescent="0.25">
      <c r="A6" s="49"/>
      <c r="B6" s="50"/>
      <c r="C6" s="49"/>
      <c r="D6" s="50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25%'!P12+'[1]JAN 25%'!P13</f>
        <v>1863.8600000000001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25%'!P13+'[1]JAN 25%'!P14</f>
        <v>438.11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25%'!P14+'[1]JAN 25%'!P15</f>
        <v>675.46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25%'!P15+'[1]JAN 25%'!P16</f>
        <v>1094.22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25%'!P16+'[1]JAN 25%'!P19</f>
        <v>473.46000000000004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25%'!P17+'[1]JAN 25%'!P20</f>
        <v>841.74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25%'!P18+'[1]JAN 25%'!P21</f>
        <v>430.70000000000005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25%'!P19+'[1]JAN 25%'!P22</f>
        <v>489.69000000000005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25%'!P20+'[1]JAN 25%'!P23</f>
        <v>409.09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25%'!P21+'[1]JAN 25%'!P24</f>
        <v>852.8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25%'!P22+'[1]JAN 25%'!P25</f>
        <v>283.44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25%'!P23+'[1]JAN 25%'!P26</f>
        <v>403.76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U4:U6"/>
    <mergeCell ref="V4:V6"/>
    <mergeCell ref="W4:W6"/>
    <mergeCell ref="X4:X6"/>
    <mergeCell ref="P4:P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9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45170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16</v>
      </c>
      <c r="C9" s="53" t="s">
        <v>17</v>
      </c>
      <c r="D9" s="53" t="s">
        <v>18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44440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3" si="0">SUM(B12:L12)</f>
        <v>0</v>
      </c>
    </row>
    <row r="13" spans="1:16" ht="24" customHeight="1" x14ac:dyDescent="0.2">
      <c r="A13" s="15">
        <v>44806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44445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44447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 t="s">
        <v>2</v>
      </c>
      <c r="B24" s="39">
        <f t="shared" ref="B24:P24" si="1">SUM(B12:B23)</f>
        <v>0</v>
      </c>
      <c r="C24" s="43">
        <f t="shared" si="1"/>
        <v>0</v>
      </c>
      <c r="D24" s="43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22">
        <f t="shared" si="1"/>
        <v>0</v>
      </c>
      <c r="N24" s="22">
        <f t="shared" si="1"/>
        <v>0</v>
      </c>
      <c r="O24" s="23">
        <f t="shared" si="1"/>
        <v>0</v>
      </c>
      <c r="P24" s="36">
        <f t="shared" si="1"/>
        <v>0</v>
      </c>
    </row>
    <row r="25" spans="1:16" ht="12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6" t="s">
        <v>40</v>
      </c>
      <c r="M25" s="56"/>
      <c r="N25" s="56"/>
      <c r="O25" s="56"/>
      <c r="P25" s="56"/>
    </row>
    <row r="26" spans="1:16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9">
    <mergeCell ref="O9:O11"/>
    <mergeCell ref="P9:P11"/>
    <mergeCell ref="A25:K25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45200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16</v>
      </c>
      <c r="C9" s="53" t="s">
        <v>17</v>
      </c>
      <c r="D9" s="53" t="s">
        <v>18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4" customHeight="1" x14ac:dyDescent="0.2">
      <c r="A12" s="15">
        <v>44837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7"/>
      <c r="O12" s="17"/>
      <c r="P12" s="5">
        <f t="shared" ref="P12:P24" si="0">SUM(B12:L12)</f>
        <v>0</v>
      </c>
    </row>
    <row r="13" spans="1:16" ht="24" customHeight="1" x14ac:dyDescent="0.2">
      <c r="A13" s="15">
        <v>44838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44841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44844</v>
      </c>
      <c r="B16" s="18"/>
      <c r="C16" s="18"/>
      <c r="D16" s="26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44852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44854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44860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44861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15">
        <v>44862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30" t="s">
        <v>2</v>
      </c>
      <c r="B25" s="42">
        <f t="shared" ref="B25:P25" si="1">SUM(B12:B24)</f>
        <v>0</v>
      </c>
      <c r="C25" s="22">
        <f t="shared" si="1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3">
        <f t="shared" si="1"/>
        <v>0</v>
      </c>
      <c r="P25" s="5">
        <f t="shared" si="1"/>
        <v>0</v>
      </c>
    </row>
    <row r="26" spans="1:16" ht="12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6" t="s">
        <v>41</v>
      </c>
      <c r="M26" s="56"/>
      <c r="N26" s="56"/>
      <c r="O26" s="56"/>
      <c r="P26" s="56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</sheetData>
  <mergeCells count="19">
    <mergeCell ref="O9:O11"/>
    <mergeCell ref="P9:P11"/>
    <mergeCell ref="A26:K26"/>
    <mergeCell ref="L26:P26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45231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16</v>
      </c>
      <c r="C9" s="53" t="s">
        <v>17</v>
      </c>
      <c r="D9" s="53" t="s">
        <v>18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44501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1" si="0">SUM(B12:L12)</f>
        <v>0</v>
      </c>
    </row>
    <row r="13" spans="1:16" ht="23.25" customHeight="1" x14ac:dyDescent="0.2">
      <c r="A13" s="15">
        <v>44503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44509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44881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44887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44894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 t="s">
        <v>2</v>
      </c>
      <c r="B22" s="42">
        <f t="shared" ref="B22:P22" si="1">SUM(B12:B21)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3">
        <f t="shared" si="1"/>
        <v>0</v>
      </c>
      <c r="P22" s="5">
        <f t="shared" si="1"/>
        <v>0</v>
      </c>
    </row>
    <row r="23" spans="1:16" ht="12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6" t="s">
        <v>42</v>
      </c>
      <c r="M23" s="56"/>
      <c r="N23" s="56"/>
      <c r="O23" s="56"/>
      <c r="P23" s="56"/>
    </row>
    <row r="24" spans="1:16" ht="24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ht="24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</sheetData>
  <mergeCells count="19">
    <mergeCell ref="O9:O11"/>
    <mergeCell ref="P9:P11"/>
    <mergeCell ref="A23:K23"/>
    <mergeCell ref="L23:P2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13.140625" style="2" bestFit="1" customWidth="1"/>
    <col min="3" max="3" width="8.42578125" style="2" customWidth="1"/>
    <col min="4" max="4" width="7.85546875" style="2" customWidth="1"/>
    <col min="5" max="5" width="8.42578125" style="2" customWidth="1"/>
    <col min="6" max="6" width="9" style="2" customWidth="1"/>
    <col min="7" max="7" width="8.85546875" style="2" customWidth="1"/>
    <col min="8" max="8" width="8.5703125" style="2" customWidth="1"/>
    <col min="9" max="9" width="6.42578125" style="2" customWidth="1"/>
    <col min="10" max="11" width="8" style="2" customWidth="1"/>
    <col min="12" max="12" width="8.710937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2" spans="1:18" x14ac:dyDescent="0.2">
      <c r="A2" s="2" t="s">
        <v>15</v>
      </c>
    </row>
    <row r="5" spans="1:18" ht="12.75" x14ac:dyDescent="0.2">
      <c r="A5" s="45" t="s">
        <v>44</v>
      </c>
    </row>
    <row r="7" spans="1:18" ht="12" x14ac:dyDescent="0.2">
      <c r="A7" s="51">
        <v>45261</v>
      </c>
      <c r="B7" s="51"/>
      <c r="C7" s="51"/>
      <c r="D7" s="51"/>
      <c r="F7" s="14"/>
      <c r="G7" s="14"/>
      <c r="H7" s="14"/>
      <c r="I7" s="14"/>
      <c r="J7" s="14"/>
    </row>
    <row r="9" spans="1:18" ht="15" customHeight="1" x14ac:dyDescent="0.2">
      <c r="A9" s="52"/>
      <c r="B9" s="53" t="s">
        <v>30</v>
      </c>
      <c r="C9" s="53" t="s">
        <v>31</v>
      </c>
      <c r="D9" s="53" t="s">
        <v>16</v>
      </c>
      <c r="E9" s="53" t="s">
        <v>17</v>
      </c>
      <c r="F9" s="53" t="s">
        <v>18</v>
      </c>
      <c r="G9" s="53" t="s">
        <v>19</v>
      </c>
      <c r="H9" s="53" t="s">
        <v>20</v>
      </c>
      <c r="I9" s="53" t="s">
        <v>21</v>
      </c>
      <c r="J9" s="53" t="s">
        <v>22</v>
      </c>
      <c r="K9" s="53" t="s">
        <v>23</v>
      </c>
      <c r="L9" s="53" t="s">
        <v>24</v>
      </c>
      <c r="M9" s="53" t="s">
        <v>25</v>
      </c>
      <c r="N9" s="53" t="s">
        <v>26</v>
      </c>
      <c r="O9" s="54" t="s">
        <v>27</v>
      </c>
      <c r="P9" s="54" t="s">
        <v>28</v>
      </c>
      <c r="Q9" s="54" t="s">
        <v>29</v>
      </c>
      <c r="R9" s="55" t="s">
        <v>1</v>
      </c>
    </row>
    <row r="10" spans="1:18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54"/>
      <c r="Q10" s="54"/>
      <c r="R10" s="55"/>
    </row>
    <row r="11" spans="1:18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5"/>
    </row>
    <row r="12" spans="1:18" ht="23.25" customHeight="1" x14ac:dyDescent="0.2">
      <c r="A12" s="15">
        <v>44896</v>
      </c>
      <c r="B12" s="44"/>
      <c r="C12" s="4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5">
        <f>SUM(B12:N12)</f>
        <v>0</v>
      </c>
    </row>
    <row r="13" spans="1:18" ht="24" customHeight="1" x14ac:dyDescent="0.2">
      <c r="A13" s="15">
        <v>44897</v>
      </c>
      <c r="B13" s="44"/>
      <c r="C13" s="4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5">
        <f t="shared" ref="R13:R28" si="0">SUM(B13:N13)</f>
        <v>0</v>
      </c>
    </row>
    <row r="14" spans="1:18" ht="24" customHeight="1" x14ac:dyDescent="0.2">
      <c r="A14" s="15">
        <v>44901</v>
      </c>
      <c r="B14" s="44"/>
      <c r="C14" s="4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/>
      <c r="P14" s="17"/>
      <c r="Q14" s="17"/>
      <c r="R14" s="5">
        <f t="shared" si="0"/>
        <v>0</v>
      </c>
    </row>
    <row r="15" spans="1:18" ht="24" customHeight="1" x14ac:dyDescent="0.2">
      <c r="A15" s="15">
        <v>44902</v>
      </c>
      <c r="B15" s="44"/>
      <c r="C15" s="4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0</v>
      </c>
    </row>
    <row r="16" spans="1:18" ht="24" customHeight="1" x14ac:dyDescent="0.2">
      <c r="A16" s="15">
        <v>44904</v>
      </c>
      <c r="B16" s="44"/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5">
        <f t="shared" si="0"/>
        <v>0</v>
      </c>
    </row>
    <row r="17" spans="1:18" ht="24" customHeight="1" x14ac:dyDescent="0.2">
      <c r="A17" s="15">
        <v>44908</v>
      </c>
      <c r="B17" s="44"/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5">
        <f t="shared" si="0"/>
        <v>0</v>
      </c>
    </row>
    <row r="18" spans="1:18" ht="24" customHeight="1" x14ac:dyDescent="0.2">
      <c r="A18" s="15">
        <v>44909</v>
      </c>
      <c r="B18" s="44"/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 s="17"/>
      <c r="Q18" s="17"/>
      <c r="R18" s="5">
        <f t="shared" si="0"/>
        <v>0</v>
      </c>
    </row>
    <row r="19" spans="1:18" ht="24" customHeight="1" x14ac:dyDescent="0.2">
      <c r="A19" s="15">
        <v>44910</v>
      </c>
      <c r="B19" s="44"/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5">
        <f t="shared" si="0"/>
        <v>0</v>
      </c>
    </row>
    <row r="20" spans="1:18" ht="24" customHeight="1" x14ac:dyDescent="0.2">
      <c r="A20" s="15">
        <v>44911</v>
      </c>
      <c r="B20" s="44"/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0</v>
      </c>
    </row>
    <row r="21" spans="1:18" ht="24" customHeight="1" x14ac:dyDescent="0.2">
      <c r="A21" s="15">
        <v>44914</v>
      </c>
      <c r="B21" s="44"/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5">
        <f t="shared" si="0"/>
        <v>0</v>
      </c>
    </row>
    <row r="22" spans="1:18" ht="24" customHeight="1" x14ac:dyDescent="0.2">
      <c r="A22" s="15">
        <v>44915</v>
      </c>
      <c r="B22" s="44"/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7"/>
      <c r="Q22" s="17"/>
      <c r="R22" s="5">
        <f t="shared" si="0"/>
        <v>0</v>
      </c>
    </row>
    <row r="23" spans="1:18" ht="24" customHeight="1" x14ac:dyDescent="0.2">
      <c r="A23" s="15">
        <v>44917</v>
      </c>
      <c r="B23" s="44"/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5">
        <f t="shared" si="0"/>
        <v>0</v>
      </c>
    </row>
    <row r="24" spans="1:18" ht="24" customHeight="1" x14ac:dyDescent="0.2">
      <c r="A24" s="15">
        <v>44921</v>
      </c>
      <c r="B24" s="44"/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5">
        <f t="shared" si="0"/>
        <v>0</v>
      </c>
    </row>
    <row r="25" spans="1:18" ht="24" customHeight="1" x14ac:dyDescent="0.2">
      <c r="A25" s="15">
        <v>44922</v>
      </c>
      <c r="B25" s="44"/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5">
        <f t="shared" si="0"/>
        <v>0</v>
      </c>
    </row>
    <row r="26" spans="1:18" ht="24" customHeight="1" x14ac:dyDescent="0.2">
      <c r="A26" s="15">
        <v>44923</v>
      </c>
      <c r="B26" s="44"/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5">
        <f t="shared" si="0"/>
        <v>0</v>
      </c>
    </row>
    <row r="27" spans="1:18" ht="24" customHeight="1" x14ac:dyDescent="0.2">
      <c r="A27" s="15">
        <v>44924</v>
      </c>
      <c r="B27" s="44"/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5">
        <f t="shared" si="0"/>
        <v>0</v>
      </c>
    </row>
    <row r="28" spans="1:18" ht="24" customHeight="1" x14ac:dyDescent="0.2">
      <c r="A28" s="15">
        <v>44925</v>
      </c>
      <c r="B28" s="44"/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5">
        <f t="shared" si="0"/>
        <v>0</v>
      </c>
    </row>
    <row r="29" spans="1:18" ht="24" customHeight="1" x14ac:dyDescent="0.2">
      <c r="A29" s="30" t="s">
        <v>2</v>
      </c>
      <c r="B29" s="42">
        <f t="shared" ref="B29:Q29" si="1">SUM(B12:B28)</f>
        <v>0</v>
      </c>
      <c r="C29" s="42">
        <f t="shared" si="1"/>
        <v>0</v>
      </c>
      <c r="D29" s="42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22">
        <f t="shared" si="1"/>
        <v>0</v>
      </c>
      <c r="Q29" s="23">
        <f t="shared" si="1"/>
        <v>0</v>
      </c>
      <c r="R29" s="5">
        <f>SUM(R12:R28)</f>
        <v>0</v>
      </c>
    </row>
    <row r="30" spans="1:18" ht="12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6" t="s">
        <v>43</v>
      </c>
      <c r="O30" s="56"/>
      <c r="P30" s="56"/>
      <c r="Q30" s="56"/>
      <c r="R30" s="56"/>
    </row>
    <row r="31" spans="1:18" ht="24" customHeight="1" x14ac:dyDescent="0.2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24" customHeight="1" x14ac:dyDescent="0.2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</sheetData>
  <mergeCells count="21">
    <mergeCell ref="Q9:Q11"/>
    <mergeCell ref="R9:R11"/>
    <mergeCell ref="A30:M30"/>
    <mergeCell ref="N30:R30"/>
    <mergeCell ref="L9:L11"/>
    <mergeCell ref="M9:M11"/>
    <mergeCell ref="N9:N11"/>
    <mergeCell ref="O9:O11"/>
    <mergeCell ref="P9:P11"/>
    <mergeCell ref="G9:G11"/>
    <mergeCell ref="H9:H11"/>
    <mergeCell ref="I9:I11"/>
    <mergeCell ref="J9:J11"/>
    <mergeCell ref="K9:K11"/>
    <mergeCell ref="C9:C11"/>
    <mergeCell ref="A7:D7"/>
    <mergeCell ref="A9:A11"/>
    <mergeCell ref="D9:D11"/>
    <mergeCell ref="E9:E11"/>
    <mergeCell ref="F9:F11"/>
    <mergeCell ref="B9:B11"/>
  </mergeCells>
  <pageMargins left="0.39370078740157483" right="0.39370078740157483" top="0.39370078740157483" bottom="0.39370078740157483" header="0.51181102362204722" footer="0.51181102362204722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5" t="s">
        <v>44</v>
      </c>
    </row>
    <row r="7" spans="1:18" ht="12" x14ac:dyDescent="0.2">
      <c r="A7" s="51">
        <v>44927</v>
      </c>
      <c r="B7" s="51"/>
      <c r="D7" s="14"/>
      <c r="E7" s="14"/>
      <c r="F7" s="14"/>
      <c r="G7" s="14"/>
      <c r="H7" s="14"/>
    </row>
    <row r="9" spans="1:18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8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8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8" ht="24" customHeight="1" x14ac:dyDescent="0.2">
      <c r="A12" s="15">
        <v>44929</v>
      </c>
      <c r="B12" s="16">
        <f>124.95+124.95+124.95+124.95+124.95</f>
        <v>624.75</v>
      </c>
      <c r="C12" s="16">
        <f>78.06+3.22+10.57+10.01+14.66+5.37+11.92+14.31+16.19+17.68+18.12+7.65+19.47</f>
        <v>227.23000000000002</v>
      </c>
      <c r="D12" s="16">
        <f>348.92+348.92</f>
        <v>697.84</v>
      </c>
      <c r="E12" s="16"/>
      <c r="F12" s="16"/>
      <c r="G12" s="16"/>
      <c r="H12" s="16"/>
      <c r="I12" s="16"/>
      <c r="J12" s="16">
        <f>0.62+0.62+0.62</f>
        <v>1.8599999999999999</v>
      </c>
      <c r="K12" s="16"/>
      <c r="L12" s="16"/>
      <c r="M12" s="17"/>
      <c r="N12" s="17"/>
      <c r="O12" s="17"/>
      <c r="P12" s="5">
        <f>SUM(B12:L12)</f>
        <v>1551.68</v>
      </c>
      <c r="R12" s="46"/>
    </row>
    <row r="13" spans="1:18" ht="24" customHeight="1" x14ac:dyDescent="0.2">
      <c r="A13" s="15">
        <v>44930</v>
      </c>
      <c r="B13" s="18">
        <f>124.95+62.48+124.95</f>
        <v>312.38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ref="P13:P30" si="0">SUM(B13:L13)</f>
        <v>312.38</v>
      </c>
    </row>
    <row r="14" spans="1:18" ht="24" customHeight="1" x14ac:dyDescent="0.2">
      <c r="A14" s="15">
        <v>44931</v>
      </c>
      <c r="B14" s="18">
        <f>124.95+124.95</f>
        <v>249.9</v>
      </c>
      <c r="C14" s="18">
        <f>28.16+26.91+36.85+42.01+43.1+39.91+35.32+28.99</f>
        <v>281.25</v>
      </c>
      <c r="D14" s="18"/>
      <c r="E14" s="18"/>
      <c r="F14" s="18"/>
      <c r="G14" s="18"/>
      <c r="H14" s="18"/>
      <c r="I14" s="18"/>
      <c r="J14" s="18">
        <f>0.62</f>
        <v>0.62</v>
      </c>
      <c r="K14" s="18"/>
      <c r="L14" s="18"/>
      <c r="M14" s="17"/>
      <c r="N14" s="17"/>
      <c r="O14" s="17"/>
      <c r="P14" s="5">
        <f t="shared" si="0"/>
        <v>531.77</v>
      </c>
    </row>
    <row r="15" spans="1:18" ht="24" customHeight="1" x14ac:dyDescent="0.2">
      <c r="A15" s="15">
        <v>44932</v>
      </c>
      <c r="B15" s="18">
        <f>124.95+29.4</f>
        <v>154.35</v>
      </c>
      <c r="C15" s="18">
        <f>104.21+172.99+166.04+165.18+153.04+27.13+39.54</f>
        <v>828.13</v>
      </c>
      <c r="D15" s="18"/>
      <c r="E15" s="18"/>
      <c r="F15" s="18"/>
      <c r="G15" s="18"/>
      <c r="H15" s="18"/>
      <c r="I15" s="18"/>
      <c r="J15" s="18">
        <f>0.62+0.62</f>
        <v>1.24</v>
      </c>
      <c r="K15" s="18"/>
      <c r="L15" s="18"/>
      <c r="M15" s="17"/>
      <c r="N15" s="17"/>
      <c r="O15" s="17"/>
      <c r="P15" s="5">
        <f t="shared" si="0"/>
        <v>983.72</v>
      </c>
    </row>
    <row r="16" spans="1:18" ht="24" customHeight="1" x14ac:dyDescent="0.2">
      <c r="A16" s="15">
        <v>44935</v>
      </c>
      <c r="B16" s="18">
        <f>124.95+124.95</f>
        <v>249.9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249.9</v>
      </c>
    </row>
    <row r="17" spans="1:19" ht="24" customHeight="1" x14ac:dyDescent="0.2">
      <c r="A17" s="15">
        <v>44936</v>
      </c>
      <c r="B17" s="18">
        <f>124.95+29.4</f>
        <v>154.35</v>
      </c>
      <c r="C17" s="18">
        <f>31.63+26.38</f>
        <v>58.01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212.98</v>
      </c>
    </row>
    <row r="18" spans="1:19" ht="24" customHeight="1" x14ac:dyDescent="0.2">
      <c r="A18" s="15">
        <v>44937</v>
      </c>
      <c r="B18" s="18">
        <f>124.95</f>
        <v>124.95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124.95</v>
      </c>
    </row>
    <row r="19" spans="1:19" ht="24" customHeight="1" x14ac:dyDescent="0.2">
      <c r="A19" s="15">
        <v>44938</v>
      </c>
      <c r="B19" s="18">
        <f>124.95+29.4</f>
        <v>154.35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154.35</v>
      </c>
    </row>
    <row r="20" spans="1:19" ht="24" customHeight="1" x14ac:dyDescent="0.2">
      <c r="A20" s="15">
        <v>44942</v>
      </c>
      <c r="B20" s="18">
        <f>29.4+29.4+29.4</f>
        <v>88.199999999999989</v>
      </c>
      <c r="C20" s="18"/>
      <c r="D20" s="18"/>
      <c r="E20" s="18">
        <f>294.59</f>
        <v>294.58999999999997</v>
      </c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382.78999999999996</v>
      </c>
    </row>
    <row r="21" spans="1:19" ht="24" customHeight="1" x14ac:dyDescent="0.2">
      <c r="A21" s="15">
        <v>44943</v>
      </c>
      <c r="B21" s="18">
        <f>124.95+29.4+124.95+124.95</f>
        <v>404.25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404.25</v>
      </c>
    </row>
    <row r="22" spans="1:19" ht="24" customHeight="1" x14ac:dyDescent="0.2">
      <c r="A22" s="15">
        <v>44944</v>
      </c>
      <c r="B22" s="18">
        <f>14.7</f>
        <v>14.7</v>
      </c>
      <c r="C22" s="18"/>
      <c r="D22" s="18"/>
      <c r="E22" s="18">
        <f>20.09+24.47</f>
        <v>44.56</v>
      </c>
      <c r="F22" s="18"/>
      <c r="G22" s="18"/>
      <c r="H22" s="18"/>
      <c r="I22" s="18"/>
      <c r="J22" s="18">
        <v>0.62</v>
      </c>
      <c r="K22" s="18"/>
      <c r="L22" s="18"/>
      <c r="M22" s="17"/>
      <c r="N22" s="17"/>
      <c r="O22" s="17"/>
      <c r="P22" s="5">
        <f t="shared" si="0"/>
        <v>59.88</v>
      </c>
    </row>
    <row r="23" spans="1:19" ht="24" customHeight="1" x14ac:dyDescent="0.2">
      <c r="A23" s="15">
        <v>44945</v>
      </c>
      <c r="B23" s="18">
        <v>124.95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124.95</v>
      </c>
    </row>
    <row r="24" spans="1:19" ht="24" customHeight="1" x14ac:dyDescent="0.2">
      <c r="A24" s="15">
        <v>44946</v>
      </c>
      <c r="B24" s="18">
        <f>124.95+29.4+124.95+124.95</f>
        <v>404.25</v>
      </c>
      <c r="C24" s="18"/>
      <c r="D24" s="18">
        <f>173.61</f>
        <v>173.61</v>
      </c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577.86</v>
      </c>
    </row>
    <row r="25" spans="1:19" ht="24" customHeight="1" x14ac:dyDescent="0.2">
      <c r="A25" s="15">
        <v>44949</v>
      </c>
      <c r="B25" s="18">
        <f>124.95</f>
        <v>124.95</v>
      </c>
      <c r="C25" s="18"/>
      <c r="D25" s="18"/>
      <c r="E25" s="18"/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162.94999999999999</v>
      </c>
    </row>
    <row r="26" spans="1:19" ht="24" customHeight="1" x14ac:dyDescent="0.2">
      <c r="A26" s="15">
        <v>44950</v>
      </c>
      <c r="B26" s="18">
        <f>29.4+29.4+124.95+124.95</f>
        <v>308.7</v>
      </c>
      <c r="C26" s="18">
        <f>20.26+23.15+15.69</f>
        <v>59.099999999999994</v>
      </c>
      <c r="D26" s="18">
        <f>173.61</f>
        <v>173.61</v>
      </c>
      <c r="E26" s="18"/>
      <c r="F26" s="18"/>
      <c r="G26" s="18"/>
      <c r="H26" s="18"/>
      <c r="I26" s="18"/>
      <c r="J26" s="18">
        <f>0.62</f>
        <v>0.62</v>
      </c>
      <c r="K26" s="18">
        <v>38</v>
      </c>
      <c r="L26" s="18"/>
      <c r="M26" s="17"/>
      <c r="N26" s="17"/>
      <c r="O26" s="17"/>
      <c r="P26" s="5">
        <f t="shared" si="0"/>
        <v>580.03</v>
      </c>
    </row>
    <row r="27" spans="1:19" ht="24" customHeight="1" x14ac:dyDescent="0.2">
      <c r="A27" s="15">
        <v>44951</v>
      </c>
      <c r="B27" s="18"/>
      <c r="C27" s="18">
        <f>16.26+15.98+15.12+14.76+13.52</f>
        <v>75.64</v>
      </c>
      <c r="D27" s="18"/>
      <c r="E27" s="18"/>
      <c r="F27" s="18"/>
      <c r="G27" s="18"/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76.260000000000005</v>
      </c>
    </row>
    <row r="28" spans="1:19" ht="24" customHeight="1" x14ac:dyDescent="0.2">
      <c r="A28" s="15">
        <v>44952</v>
      </c>
      <c r="B28" s="18">
        <f>124.95</f>
        <v>124.95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124.95</v>
      </c>
    </row>
    <row r="29" spans="1:19" ht="24" customHeight="1" x14ac:dyDescent="0.2">
      <c r="A29" s="15">
        <v>44953</v>
      </c>
      <c r="B29" s="18">
        <f>29.4+124.95+124.95</f>
        <v>279.3</v>
      </c>
      <c r="C29" s="18"/>
      <c r="D29" s="18">
        <f>173.61</f>
        <v>173.61</v>
      </c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452.91</v>
      </c>
    </row>
    <row r="30" spans="1:19" ht="24" customHeight="1" x14ac:dyDescent="0.2">
      <c r="A30" s="15">
        <v>44957</v>
      </c>
      <c r="B30" s="18">
        <f>124.95+124.95+124.95+124.95+124.95+124.95+124.95+14.7+29.4</f>
        <v>918.75000000000011</v>
      </c>
      <c r="C30" s="18">
        <f>31.67</f>
        <v>31.67</v>
      </c>
      <c r="D30" s="18">
        <f>173.61+173.61+40.85+82.1</f>
        <v>470.17000000000007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1421.21</v>
      </c>
    </row>
    <row r="31" spans="1:19" ht="24" customHeight="1" x14ac:dyDescent="0.2">
      <c r="A31" s="19" t="s">
        <v>2</v>
      </c>
      <c r="B31" s="20">
        <f>SUM(B12:B30)</f>
        <v>4817.9299999999994</v>
      </c>
      <c r="C31" s="20">
        <f t="shared" ref="C31:O31" si="1">SUM(C12:C30)</f>
        <v>1561.0300000000002</v>
      </c>
      <c r="D31" s="20">
        <f t="shared" si="1"/>
        <v>1688.8400000000001</v>
      </c>
      <c r="E31" s="20">
        <f t="shared" si="1"/>
        <v>339.15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6.82</v>
      </c>
      <c r="K31" s="20">
        <f t="shared" si="1"/>
        <v>76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4">
        <f>SUM(P12:P30)</f>
        <v>8489.77</v>
      </c>
      <c r="S31" s="46"/>
    </row>
    <row r="32" spans="1:19" ht="12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6" t="s">
        <v>32</v>
      </c>
      <c r="M32" s="56"/>
      <c r="N32" s="56"/>
      <c r="O32" s="56"/>
      <c r="P32" s="56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O9:O11"/>
    <mergeCell ref="P9:P11"/>
    <mergeCell ref="L32:P32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5" t="s">
        <v>44</v>
      </c>
    </row>
    <row r="7" spans="1:17" ht="12" x14ac:dyDescent="0.2">
      <c r="A7" s="51">
        <v>44958</v>
      </c>
      <c r="B7" s="51"/>
      <c r="D7" s="14"/>
      <c r="E7" s="14"/>
      <c r="F7" s="14"/>
      <c r="G7" s="14"/>
      <c r="H7" s="14"/>
    </row>
    <row r="9" spans="1:17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7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7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6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6" t="s">
        <v>33</v>
      </c>
      <c r="M25" s="56"/>
      <c r="N25" s="56"/>
      <c r="O25" s="56"/>
      <c r="P25" s="56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O9:O11"/>
    <mergeCell ref="P9:P11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5" t="s">
        <v>44</v>
      </c>
    </row>
    <row r="7" spans="1:16" ht="12" x14ac:dyDescent="0.2">
      <c r="A7" s="51">
        <v>44986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6" t="s">
        <v>35</v>
      </c>
      <c r="N33" s="56"/>
      <c r="O33" s="56"/>
      <c r="P33" s="56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O9:O11"/>
    <mergeCell ref="P9:P11"/>
    <mergeCell ref="M33:P3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46</v>
      </c>
    </row>
    <row r="7" spans="1:16" ht="12" x14ac:dyDescent="0.2">
      <c r="A7" s="51">
        <v>45017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45</v>
      </c>
      <c r="C28" s="32"/>
      <c r="D28" s="32" t="s">
        <v>45</v>
      </c>
      <c r="E28" s="32"/>
      <c r="F28" s="32" t="s">
        <v>45</v>
      </c>
      <c r="G28" s="32"/>
      <c r="H28" s="32" t="s">
        <v>45</v>
      </c>
      <c r="I28" s="32" t="s">
        <v>45</v>
      </c>
      <c r="J28" s="32" t="s">
        <v>45</v>
      </c>
      <c r="K28" s="32" t="s">
        <v>45</v>
      </c>
      <c r="L28" s="32"/>
      <c r="M28" s="56" t="s">
        <v>34</v>
      </c>
      <c r="N28" s="56"/>
      <c r="O28" s="56"/>
      <c r="P28" s="56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M28:P28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B31" sqref="B31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5" t="s">
        <v>44</v>
      </c>
    </row>
    <row r="7" spans="1:16" ht="12" x14ac:dyDescent="0.2">
      <c r="A7" s="51">
        <v>45047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7" t="s">
        <v>36</v>
      </c>
      <c r="M32" s="57"/>
      <c r="N32" s="57"/>
      <c r="O32" s="57"/>
      <c r="P32" s="57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L32:P32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W4" sqref="W4"/>
      <selection pane="bottomLeft" activeCell="A25" sqref="A25"/>
      <selection pane="bottomRight" activeCell="A5" sqref="A5:XFD5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8" width="8" style="2" customWidth="1"/>
    <col min="9" max="9" width="7.42578125" style="2" customWidth="1"/>
    <col min="10" max="10" width="8.7109375" style="2" customWidth="1"/>
    <col min="11" max="11" width="7.5703125" style="2" customWidth="1"/>
    <col min="12" max="12" width="8" style="2" customWidth="1"/>
    <col min="13" max="13" width="7.140625" style="2" customWidth="1"/>
    <col min="14" max="14" width="6.855468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45078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4" customHeight="1" x14ac:dyDescent="0.2">
      <c r="A12" s="28">
        <v>44713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7"/>
      <c r="O12" s="17"/>
      <c r="P12" s="5">
        <f t="shared" ref="P12:P26" si="0">SUM(B12:L12)</f>
        <v>0</v>
      </c>
    </row>
    <row r="13" spans="1:16" ht="24" customHeight="1" x14ac:dyDescent="0.2">
      <c r="A13" s="28">
        <v>44714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28">
        <v>44715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28">
        <v>44719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28">
        <v>44720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8" ht="24" customHeight="1" x14ac:dyDescent="0.2">
      <c r="A17" s="30">
        <v>44722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8" ht="24" customHeight="1" x14ac:dyDescent="0.2">
      <c r="A18" s="30">
        <v>44727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8" ht="24" customHeight="1" x14ac:dyDescent="0.2">
      <c r="A19" s="30">
        <v>44732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8" ht="24" customHeight="1" x14ac:dyDescent="0.2">
      <c r="A20" s="19">
        <v>44734</v>
      </c>
      <c r="B20" s="18"/>
      <c r="C20" s="18"/>
      <c r="D20" s="18"/>
      <c r="E20" s="18"/>
      <c r="F20" s="18"/>
      <c r="G20" s="18"/>
      <c r="H20" s="18"/>
      <c r="I20" s="18"/>
      <c r="J20" s="41"/>
      <c r="K20" s="18"/>
      <c r="L20" s="18"/>
      <c r="M20" s="17"/>
      <c r="N20" s="17"/>
      <c r="O20" s="17"/>
      <c r="P20" s="5">
        <f t="shared" si="0"/>
        <v>0</v>
      </c>
    </row>
    <row r="21" spans="1:18" ht="24" customHeight="1" x14ac:dyDescent="0.2">
      <c r="A21" s="19">
        <v>44735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8" ht="24" customHeight="1" x14ac:dyDescent="0.2">
      <c r="A22" s="19">
        <v>44736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8" ht="24" customHeight="1" x14ac:dyDescent="0.2">
      <c r="A23" s="19">
        <v>44739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8" ht="24" customHeight="1" x14ac:dyDescent="0.2">
      <c r="A24" s="19">
        <v>44740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8" ht="24" customHeight="1" x14ac:dyDescent="0.2">
      <c r="A25" s="19">
        <v>44741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8" ht="24" customHeight="1" x14ac:dyDescent="0.2">
      <c r="A26" s="19">
        <v>44742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0</v>
      </c>
    </row>
    <row r="27" spans="1:18" ht="24" customHeight="1" x14ac:dyDescent="0.2">
      <c r="A27" s="30" t="s">
        <v>2</v>
      </c>
      <c r="B27" s="39">
        <f t="shared" ref="B27:P27" si="1">SUM(B12:B26)</f>
        <v>0</v>
      </c>
      <c r="C27" s="39">
        <f t="shared" si="1"/>
        <v>0</v>
      </c>
      <c r="D27" s="39">
        <f t="shared" si="1"/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22">
        <f t="shared" si="1"/>
        <v>0</v>
      </c>
      <c r="N27" s="22">
        <f t="shared" si="1"/>
        <v>0</v>
      </c>
      <c r="O27" s="23">
        <f t="shared" si="1"/>
        <v>0</v>
      </c>
      <c r="P27" s="36">
        <f t="shared" si="1"/>
        <v>0</v>
      </c>
    </row>
    <row r="28" spans="1:18" ht="12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6" t="s">
        <v>37</v>
      </c>
      <c r="M28" s="56"/>
      <c r="N28" s="56"/>
      <c r="O28" s="56"/>
      <c r="P28" s="56"/>
    </row>
    <row r="29" spans="1:18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R29" s="29"/>
    </row>
    <row r="30" spans="1:18" ht="24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O9:O11"/>
    <mergeCell ref="P9:P11"/>
    <mergeCell ref="L28:P28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5" sqref="A5:XFD5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45108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30</v>
      </c>
      <c r="C9" s="53" t="s">
        <v>17</v>
      </c>
      <c r="D9" s="53" t="s">
        <v>31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44013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9" si="0">SUM(B12:N12)</f>
        <v>0</v>
      </c>
    </row>
    <row r="13" spans="1:16" ht="24" customHeight="1" x14ac:dyDescent="0.2">
      <c r="A13" s="15">
        <v>44746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28">
        <v>44747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28">
        <v>44748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28">
        <v>44749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28">
        <v>44750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30">
        <v>44753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30">
        <v>44754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30">
        <v>44755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9">
        <v>44756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9">
        <v>44757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9">
        <v>44760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19">
        <v>44761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9">
        <v>44762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19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0</v>
      </c>
    </row>
    <row r="27" spans="1:16" ht="24" customHeight="1" x14ac:dyDescent="0.2">
      <c r="A27" s="19">
        <v>44764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0</v>
      </c>
    </row>
    <row r="28" spans="1:16" ht="24" customHeight="1" x14ac:dyDescent="0.2">
      <c r="A28" s="19">
        <v>44768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0</v>
      </c>
    </row>
    <row r="29" spans="1:16" ht="24" customHeight="1" x14ac:dyDescent="0.2">
      <c r="A29" s="19">
        <v>44771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0</v>
      </c>
    </row>
    <row r="30" spans="1:16" ht="24" customHeight="1" x14ac:dyDescent="0.2">
      <c r="A30" s="30" t="s">
        <v>2</v>
      </c>
      <c r="B30" s="39">
        <f t="shared" ref="B30:P30" si="1">SUM(B12:B29)</f>
        <v>0</v>
      </c>
      <c r="C30" s="39">
        <f t="shared" si="1"/>
        <v>0</v>
      </c>
      <c r="D30" s="39">
        <f t="shared" si="1"/>
        <v>0</v>
      </c>
      <c r="E30" s="39">
        <f t="shared" si="1"/>
        <v>0</v>
      </c>
      <c r="F30" s="39">
        <f t="shared" si="1"/>
        <v>0</v>
      </c>
      <c r="G30" s="39">
        <f t="shared" si="1"/>
        <v>0</v>
      </c>
      <c r="H30" s="39">
        <f t="shared" si="1"/>
        <v>0</v>
      </c>
      <c r="I30" s="39">
        <f t="shared" si="1"/>
        <v>0</v>
      </c>
      <c r="J30" s="39">
        <f t="shared" si="1"/>
        <v>0</v>
      </c>
      <c r="K30" s="39">
        <f t="shared" si="1"/>
        <v>0</v>
      </c>
      <c r="L30" s="39">
        <f t="shared" si="1"/>
        <v>0</v>
      </c>
      <c r="M30" s="42">
        <f t="shared" si="1"/>
        <v>0</v>
      </c>
      <c r="N30" s="39">
        <f t="shared" si="1"/>
        <v>0</v>
      </c>
      <c r="O30" s="42">
        <f t="shared" si="1"/>
        <v>0</v>
      </c>
      <c r="P30" s="36">
        <f t="shared" si="1"/>
        <v>0</v>
      </c>
    </row>
    <row r="31" spans="1:16" ht="12" customHeight="1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56" t="s">
        <v>38</v>
      </c>
      <c r="M31" s="56"/>
      <c r="N31" s="56"/>
      <c r="O31" s="56"/>
      <c r="P31" s="56"/>
    </row>
    <row r="32" spans="1:16" ht="24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</sheetData>
  <mergeCells count="18">
    <mergeCell ref="O9:O11"/>
    <mergeCell ref="P9:P11"/>
    <mergeCell ref="L31:P3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51180555555555596" right="0.51180555555555596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2" sqref="A22"/>
      <selection pane="bottomRight" activeCell="A5" sqref="A5:XFD5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5" t="s">
        <v>44</v>
      </c>
    </row>
    <row r="7" spans="1:16" ht="12" x14ac:dyDescent="0.2">
      <c r="A7" s="51">
        <v>45139</v>
      </c>
      <c r="B7" s="51"/>
      <c r="D7" s="14"/>
      <c r="E7" s="14"/>
      <c r="F7" s="14"/>
      <c r="G7" s="14"/>
      <c r="H7" s="14"/>
    </row>
    <row r="9" spans="1:16" ht="15" customHeight="1" x14ac:dyDescent="0.2">
      <c r="A9" s="52"/>
      <c r="B9" s="53" t="s">
        <v>16</v>
      </c>
      <c r="C9" s="53" t="s">
        <v>17</v>
      </c>
      <c r="D9" s="53" t="s">
        <v>18</v>
      </c>
      <c r="E9" s="53" t="s">
        <v>19</v>
      </c>
      <c r="F9" s="53" t="s">
        <v>20</v>
      </c>
      <c r="G9" s="53" t="s">
        <v>21</v>
      </c>
      <c r="H9" s="53" t="s">
        <v>22</v>
      </c>
      <c r="I9" s="53" t="s">
        <v>23</v>
      </c>
      <c r="J9" s="53" t="s">
        <v>24</v>
      </c>
      <c r="K9" s="53" t="s">
        <v>25</v>
      </c>
      <c r="L9" s="53" t="s">
        <v>26</v>
      </c>
      <c r="M9" s="54" t="s">
        <v>27</v>
      </c>
      <c r="N9" s="54" t="s">
        <v>28</v>
      </c>
      <c r="O9" s="54" t="s">
        <v>29</v>
      </c>
      <c r="P9" s="55" t="s">
        <v>1</v>
      </c>
    </row>
    <row r="10" spans="1:16" ht="11.2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4"/>
      <c r="O10" s="54"/>
      <c r="P10" s="55"/>
    </row>
    <row r="11" spans="1:16" ht="11.2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4"/>
      <c r="O11" s="54"/>
      <c r="P11" s="55"/>
    </row>
    <row r="12" spans="1:16" ht="23.25" customHeight="1" x14ac:dyDescent="0.2">
      <c r="A12" s="15">
        <v>44410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5" si="0">SUM(B12:L12)</f>
        <v>0</v>
      </c>
    </row>
    <row r="13" spans="1:16" ht="24" customHeight="1" x14ac:dyDescent="0.2">
      <c r="A13" s="15">
        <v>44412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28">
        <v>44413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28">
        <v>44781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28">
        <v>44417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28">
        <v>44783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28">
        <v>44419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30">
        <v>44420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30">
        <v>44788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30">
        <v>44424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>
        <v>44426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30">
        <v>44792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>
        <v>44796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9">
        <v>44439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30" t="s">
        <v>2</v>
      </c>
      <c r="B26" s="39">
        <f t="shared" ref="B26:P26" si="1">SUM(B12:B25)</f>
        <v>0</v>
      </c>
      <c r="C26" s="43">
        <f t="shared" si="1"/>
        <v>0</v>
      </c>
      <c r="D26" s="43">
        <f t="shared" si="1"/>
        <v>0</v>
      </c>
      <c r="E26" s="43">
        <f t="shared" si="1"/>
        <v>0</v>
      </c>
      <c r="F26" s="43">
        <f t="shared" si="1"/>
        <v>0</v>
      </c>
      <c r="G26" s="43">
        <f t="shared" si="1"/>
        <v>0</v>
      </c>
      <c r="H26" s="43">
        <f t="shared" si="1"/>
        <v>0</v>
      </c>
      <c r="I26" s="43">
        <f t="shared" si="1"/>
        <v>0</v>
      </c>
      <c r="J26" s="43">
        <f t="shared" si="1"/>
        <v>0</v>
      </c>
      <c r="K26" s="43">
        <f t="shared" si="1"/>
        <v>0</v>
      </c>
      <c r="L26" s="43">
        <f t="shared" si="1"/>
        <v>0</v>
      </c>
      <c r="M26" s="22">
        <f t="shared" si="1"/>
        <v>0</v>
      </c>
      <c r="N26" s="22">
        <f t="shared" si="1"/>
        <v>0</v>
      </c>
      <c r="O26" s="23">
        <f t="shared" si="1"/>
        <v>0</v>
      </c>
      <c r="P26" s="36">
        <f t="shared" si="1"/>
        <v>0</v>
      </c>
    </row>
    <row r="27" spans="1:16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56" t="s">
        <v>39</v>
      </c>
      <c r="M27" s="56"/>
      <c r="N27" s="56"/>
      <c r="O27" s="56"/>
      <c r="P27" s="56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</sheetData>
  <mergeCells count="18">
    <mergeCell ref="O9:O11"/>
    <mergeCell ref="P9:P11"/>
    <mergeCell ref="L27:P27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JUL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2023-06-30T14:46:36Z</cp:lastPrinted>
  <dcterms:created xsi:type="dcterms:W3CDTF">2012-12-12T12:29:50Z</dcterms:created>
  <dcterms:modified xsi:type="dcterms:W3CDTF">2023-06-30T14:52:37Z</dcterms:modified>
  <dc:language>pt-BR</dc:language>
</cp:coreProperties>
</file>