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.DESKTOP-EOOMREN\Downloads\"/>
    </mc:Choice>
  </mc:AlternateContent>
  <bookViews>
    <workbookView xWindow="0" yWindow="0" windowWidth="16380" windowHeight="8190" tabRatio="500"/>
  </bookViews>
  <sheets>
    <sheet name="JAN 25%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9" i="1" l="1"/>
  <c r="N29" i="1"/>
  <c r="M29" i="1"/>
  <c r="J29" i="1"/>
  <c r="I29" i="1"/>
  <c r="H29" i="1"/>
  <c r="G29" i="1"/>
  <c r="F29" i="1"/>
  <c r="E29" i="1"/>
  <c r="B29" i="1"/>
  <c r="P28" i="1"/>
  <c r="L28" i="1"/>
  <c r="E28" i="1"/>
  <c r="D28" i="1"/>
  <c r="C28" i="1"/>
  <c r="B28" i="1"/>
  <c r="P27" i="1"/>
  <c r="P26" i="1"/>
  <c r="P25" i="1"/>
  <c r="P24" i="1"/>
  <c r="P23" i="1"/>
  <c r="B22" i="1"/>
  <c r="P22" i="1" s="1"/>
  <c r="P21" i="1"/>
  <c r="B21" i="1"/>
  <c r="D20" i="1"/>
  <c r="P20" i="1" s="1"/>
  <c r="B20" i="1"/>
  <c r="P19" i="1"/>
  <c r="B19" i="1"/>
  <c r="P18" i="1"/>
  <c r="P17" i="1"/>
  <c r="P16" i="1"/>
  <c r="P15" i="1"/>
  <c r="P14" i="1"/>
  <c r="L13" i="1"/>
  <c r="L29" i="1" s="1"/>
  <c r="K13" i="1"/>
  <c r="K29" i="1" s="1"/>
  <c r="J13" i="1"/>
  <c r="E13" i="1"/>
  <c r="C13" i="1"/>
  <c r="P13" i="1" s="1"/>
  <c r="P12" i="1"/>
  <c r="P29" i="1" l="1"/>
  <c r="C29" i="1"/>
  <c r="D29" i="1"/>
</calcChain>
</file>

<file path=xl/sharedStrings.xml><?xml version="1.0" encoding="utf-8"?>
<sst xmlns="http://schemas.openxmlformats.org/spreadsheetml/2006/main" count="31" uniqueCount="31">
  <si>
    <t>Modelo para rateio dos recebimentos</t>
  </si>
  <si>
    <t>CRMV-AP</t>
  </si>
  <si>
    <t>Planilha Diária de Valores repassados ao CFMV 25%</t>
  </si>
  <si>
    <t>12.19.01</t>
  </si>
  <si>
    <t>12.19.02</t>
  </si>
  <si>
    <t>12.19.03</t>
  </si>
  <si>
    <t>12.19.04</t>
  </si>
  <si>
    <t>16.12.01</t>
  </si>
  <si>
    <t>16.11.02</t>
  </si>
  <si>
    <t>16.11.01</t>
  </si>
  <si>
    <t>16.19.02</t>
  </si>
  <si>
    <t>16.13.02</t>
  </si>
  <si>
    <t>19.10.08</t>
  </si>
  <si>
    <t>19.10.01</t>
  </si>
  <si>
    <t>19.10.09</t>
  </si>
  <si>
    <t>Anuidade PF 2022</t>
  </si>
  <si>
    <t>Anuidade PF anos anteriores</t>
  </si>
  <si>
    <t>Anuidade PJ 2022</t>
  </si>
  <si>
    <t>Anuidade PJ anos anteriores</t>
  </si>
  <si>
    <t>Taxa Expedição de Carteira</t>
  </si>
  <si>
    <t>Taxa Inscr. PJ</t>
  </si>
  <si>
    <t>Taxa Insc. PF</t>
  </si>
  <si>
    <t>Multa Eleitoral</t>
  </si>
  <si>
    <t>Taxa ART</t>
  </si>
  <si>
    <t>Cert. Regularidade</t>
  </si>
  <si>
    <t>Custo de Expediente</t>
  </si>
  <si>
    <t>Juros</t>
  </si>
  <si>
    <t>Multas</t>
  </si>
  <si>
    <t>Correção</t>
  </si>
  <si>
    <t>total</t>
  </si>
  <si>
    <t>Macapá-AP, 31 de janeiro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</si>
</sst>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d/mmm"/>
    <numFmt numFmtId="166" formatCode="_-* #,##0.00_-;\-* #,##0.00_-;_-* \-??_-;_-@_-"/>
  </numFmts>
  <fonts count="5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6" fontId="4" fillId="0" borderId="0" applyBorder="0" applyProtection="0"/>
  </cellStyleXfs>
  <cellXfs count="29"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/>
    <xf numFmtId="0" fontId="1" fillId="0" borderId="5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0" borderId="3" xfId="0" applyFont="1" applyBorder="1" applyAlignment="1" applyProtection="1"/>
    <xf numFmtId="165" fontId="1" fillId="3" borderId="5" xfId="0" applyNumberFormat="1" applyFont="1" applyFill="1" applyBorder="1" applyAlignment="1" applyProtection="1">
      <alignment horizontal="center" vertical="center" wrapText="1"/>
    </xf>
    <xf numFmtId="166" fontId="1" fillId="3" borderId="3" xfId="1" applyFont="1" applyFill="1" applyBorder="1" applyAlignment="1" applyProtection="1"/>
    <xf numFmtId="166" fontId="1" fillId="2" borderId="3" xfId="1" applyFont="1" applyFill="1" applyBorder="1" applyAlignment="1" applyProtection="1"/>
    <xf numFmtId="166" fontId="3" fillId="3" borderId="3" xfId="1" applyFont="1" applyFill="1" applyBorder="1" applyAlignment="1" applyProtection="1"/>
    <xf numFmtId="165" fontId="1" fillId="0" borderId="5" xfId="0" applyNumberFormat="1" applyFont="1" applyBorder="1" applyAlignment="1" applyProtection="1">
      <alignment horizontal="center" vertical="center" wrapText="1"/>
    </xf>
    <xf numFmtId="166" fontId="1" fillId="0" borderId="3" xfId="1" applyFont="1" applyBorder="1" applyAlignment="1" applyProtection="1"/>
    <xf numFmtId="165" fontId="1" fillId="0" borderId="3" xfId="0" applyNumberFormat="1" applyFont="1" applyBorder="1" applyAlignment="1" applyProtection="1">
      <alignment horizontal="center" vertical="center" wrapText="1"/>
    </xf>
    <xf numFmtId="165" fontId="1" fillId="3" borderId="3" xfId="0" applyNumberFormat="1" applyFont="1" applyFill="1" applyBorder="1" applyAlignment="1" applyProtection="1">
      <alignment horizontal="center" vertical="center" wrapText="1"/>
    </xf>
    <xf numFmtId="166" fontId="1" fillId="4" borderId="3" xfId="1" applyFont="1" applyFill="1" applyBorder="1" applyAlignment="1" applyProtection="1"/>
    <xf numFmtId="166" fontId="3" fillId="4" borderId="3" xfId="1" applyFont="1" applyFill="1" applyBorder="1" applyAlignment="1" applyProtection="1"/>
    <xf numFmtId="0" fontId="1" fillId="3" borderId="0" xfId="0" applyFont="1" applyFill="1" applyAlignment="1" applyProtection="1"/>
    <xf numFmtId="165" fontId="1" fillId="0" borderId="0" xfId="0" applyNumberFormat="1" applyFont="1" applyBorder="1" applyAlignment="1" applyProtection="1">
      <alignment horizontal="center" vertical="center" wrapText="1"/>
    </xf>
    <xf numFmtId="166" fontId="1" fillId="0" borderId="0" xfId="1" applyFont="1" applyBorder="1" applyAlignment="1" applyProtection="1"/>
    <xf numFmtId="166" fontId="3" fillId="0" borderId="0" xfId="1" applyFont="1" applyBorder="1" applyAlignment="1" applyProtection="1"/>
    <xf numFmtId="0" fontId="1" fillId="2" borderId="3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66" fontId="1" fillId="0" borderId="6" xfId="1" applyFont="1" applyBorder="1" applyAlignment="1" applyProtection="1">
      <alignment horizontal="right"/>
    </xf>
    <xf numFmtId="17" fontId="1" fillId="0" borderId="1" xfId="0" applyNumberFormat="1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/>
    </xf>
    <xf numFmtId="17" fontId="1" fillId="0" borderId="3" xfId="0" applyNumberFormat="1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2"/>
  <sheetViews>
    <sheetView tabSelected="1" topLeftCell="A4" zoomScaleNormal="100" workbookViewId="0">
      <pane xSplit="1" ySplit="8" topLeftCell="B12" activePane="bottomRight" state="frozen"/>
      <selection activeCell="A4" sqref="A4"/>
      <selection pane="topRight" activeCell="B4" sqref="B4"/>
      <selection pane="bottomLeft" activeCell="A12" sqref="A12"/>
      <selection pane="bottomRight" activeCell="R15" activeCellId="1" sqref="R21:V23 R15"/>
    </sheetView>
  </sheetViews>
  <sheetFormatPr defaultColWidth="9.140625" defaultRowHeight="11.25" x14ac:dyDescent="0.2"/>
  <cols>
    <col min="1" max="1" width="8.7109375" style="1" customWidth="1"/>
    <col min="2" max="2" width="7.85546875" style="1" customWidth="1"/>
    <col min="3" max="3" width="8.42578125" style="1" customWidth="1"/>
    <col min="4" max="4" width="7.5703125" style="1" customWidth="1"/>
    <col min="5" max="5" width="8.85546875" style="1" customWidth="1"/>
    <col min="6" max="6" width="8.5703125" style="1" customWidth="1"/>
    <col min="7" max="7" width="6.42578125" style="1" customWidth="1"/>
    <col min="8" max="9" width="8" style="1" customWidth="1"/>
    <col min="10" max="10" width="8.7109375" style="1" customWidth="1"/>
    <col min="11" max="11" width="8.28515625" style="1" customWidth="1"/>
    <col min="12" max="12" width="8.42578125" style="1" customWidth="1"/>
    <col min="13" max="13" width="7.85546875" style="1" customWidth="1"/>
    <col min="14" max="14" width="7.7109375" style="1" customWidth="1"/>
    <col min="15" max="15" width="9.5703125" style="1" customWidth="1"/>
    <col min="16" max="16" width="8.7109375" style="1" customWidth="1"/>
    <col min="17" max="16384" width="9.140625" style="1"/>
  </cols>
  <sheetData>
    <row r="2" spans="1:16" x14ac:dyDescent="0.2">
      <c r="A2" s="1" t="s">
        <v>0</v>
      </c>
    </row>
    <row r="4" spans="1:16" ht="12.75" x14ac:dyDescent="0.2">
      <c r="A4" s="2" t="s">
        <v>1</v>
      </c>
    </row>
    <row r="5" spans="1:16" ht="15.75" customHeight="1" x14ac:dyDescent="0.2">
      <c r="A5" s="2" t="s">
        <v>2</v>
      </c>
      <c r="B5" s="2"/>
      <c r="C5" s="2"/>
      <c r="D5" s="2"/>
    </row>
    <row r="6" spans="1:16" x14ac:dyDescent="0.2">
      <c r="A6" s="23">
        <v>44562</v>
      </c>
      <c r="B6" s="23"/>
      <c r="L6" s="24"/>
      <c r="M6" s="24"/>
      <c r="N6" s="24"/>
      <c r="O6" s="24"/>
    </row>
    <row r="7" spans="1:16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6"/>
      <c r="M7" s="26"/>
      <c r="N7" s="26"/>
      <c r="O7" s="26"/>
    </row>
    <row r="8" spans="1:16" x14ac:dyDescent="0.2"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3"/>
      <c r="J8" s="3" t="s">
        <v>10</v>
      </c>
      <c r="K8" s="3" t="s">
        <v>11</v>
      </c>
      <c r="L8" s="4"/>
      <c r="M8" s="4" t="s">
        <v>12</v>
      </c>
      <c r="N8" s="4" t="s">
        <v>13</v>
      </c>
      <c r="O8" s="4" t="s">
        <v>14</v>
      </c>
      <c r="P8" s="5"/>
    </row>
    <row r="9" spans="1:16" ht="15" customHeight="1" x14ac:dyDescent="0.2">
      <c r="A9" s="27"/>
      <c r="B9" s="28" t="s">
        <v>15</v>
      </c>
      <c r="C9" s="28" t="s">
        <v>16</v>
      </c>
      <c r="D9" s="28" t="s">
        <v>17</v>
      </c>
      <c r="E9" s="28" t="s">
        <v>18</v>
      </c>
      <c r="F9" s="28" t="s">
        <v>19</v>
      </c>
      <c r="G9" s="28" t="s">
        <v>20</v>
      </c>
      <c r="H9" s="28" t="s">
        <v>21</v>
      </c>
      <c r="I9" s="28" t="s">
        <v>22</v>
      </c>
      <c r="J9" s="28" t="s">
        <v>23</v>
      </c>
      <c r="K9" s="28" t="s">
        <v>24</v>
      </c>
      <c r="L9" s="20" t="s">
        <v>25</v>
      </c>
      <c r="M9" s="20" t="s">
        <v>26</v>
      </c>
      <c r="N9" s="20" t="s">
        <v>27</v>
      </c>
      <c r="O9" s="20" t="s">
        <v>28</v>
      </c>
      <c r="P9" s="21" t="s">
        <v>29</v>
      </c>
    </row>
    <row r="10" spans="1:16" ht="11.25" customHeight="1" x14ac:dyDescent="0.2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0"/>
      <c r="M10" s="20"/>
      <c r="N10" s="20"/>
      <c r="O10" s="20"/>
      <c r="P10" s="21"/>
    </row>
    <row r="11" spans="1:16" ht="11.25" customHeight="1" x14ac:dyDescent="0.2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0"/>
      <c r="M11" s="20"/>
      <c r="N11" s="20"/>
      <c r="O11" s="20"/>
      <c r="P11" s="21"/>
    </row>
    <row r="12" spans="1:16" ht="23.25" customHeight="1" x14ac:dyDescent="0.2">
      <c r="A12" s="6">
        <v>44564</v>
      </c>
      <c r="B12" s="7"/>
      <c r="C12" s="7">
        <v>191.68</v>
      </c>
      <c r="D12" s="7"/>
      <c r="E12" s="7">
        <v>159.44999999999999</v>
      </c>
      <c r="F12" s="7"/>
      <c r="G12" s="7"/>
      <c r="H12" s="7"/>
      <c r="I12" s="7"/>
      <c r="J12" s="7"/>
      <c r="K12" s="7"/>
      <c r="L12" s="8">
        <v>3.1</v>
      </c>
      <c r="M12" s="8"/>
      <c r="N12" s="8"/>
      <c r="O12" s="8"/>
      <c r="P12" s="9">
        <f t="shared" ref="P12:P28" si="0">SUM(B12:L12)</f>
        <v>354.23</v>
      </c>
    </row>
    <row r="13" spans="1:16" ht="24" customHeight="1" x14ac:dyDescent="0.2">
      <c r="A13" s="6">
        <v>44565</v>
      </c>
      <c r="B13" s="7"/>
      <c r="C13" s="7">
        <f>7.02+6.31+8.17+7.9+7.36+7.36+6.31+7.02+7.9+8.17+8.14</f>
        <v>81.660000000000011</v>
      </c>
      <c r="D13" s="7"/>
      <c r="E13" s="7">
        <f>61.17</f>
        <v>61.17</v>
      </c>
      <c r="F13" s="7"/>
      <c r="G13" s="7">
        <v>55.25</v>
      </c>
      <c r="H13" s="7"/>
      <c r="I13" s="7">
        <v>2.36</v>
      </c>
      <c r="J13" s="7">
        <f>34+34</f>
        <v>68</v>
      </c>
      <c r="K13" s="7">
        <f>21.25+21.25</f>
        <v>42.5</v>
      </c>
      <c r="L13" s="8">
        <f>0.62+0.62</f>
        <v>1.24</v>
      </c>
      <c r="M13" s="8"/>
      <c r="N13" s="8"/>
      <c r="O13" s="8"/>
      <c r="P13" s="9">
        <f t="shared" si="0"/>
        <v>312.18000000000006</v>
      </c>
    </row>
    <row r="14" spans="1:16" ht="24" customHeight="1" x14ac:dyDescent="0.2">
      <c r="A14" s="10">
        <v>44566</v>
      </c>
      <c r="B14" s="11"/>
      <c r="C14" s="7"/>
      <c r="D14" s="11"/>
      <c r="E14" s="11">
        <v>15.23</v>
      </c>
      <c r="F14" s="11"/>
      <c r="G14" s="11">
        <v>55.25</v>
      </c>
      <c r="H14" s="11"/>
      <c r="I14" s="11"/>
      <c r="J14" s="11">
        <v>34</v>
      </c>
      <c r="K14" s="11">
        <v>21.25</v>
      </c>
      <c r="L14" s="8"/>
      <c r="M14" s="8"/>
      <c r="N14" s="8"/>
      <c r="O14" s="8"/>
      <c r="P14" s="9">
        <f t="shared" si="0"/>
        <v>125.73</v>
      </c>
    </row>
    <row r="15" spans="1:16" ht="24" customHeight="1" x14ac:dyDescent="0.2">
      <c r="A15" s="10">
        <v>44572</v>
      </c>
      <c r="B15" s="11"/>
      <c r="C15" s="7">
        <v>143.07</v>
      </c>
      <c r="D15" s="11"/>
      <c r="E15" s="11"/>
      <c r="F15" s="11"/>
      <c r="G15" s="11"/>
      <c r="H15" s="11"/>
      <c r="I15" s="11"/>
      <c r="J15" s="11"/>
      <c r="K15" s="11"/>
      <c r="L15" s="8">
        <v>0.62</v>
      </c>
      <c r="M15" s="8"/>
      <c r="N15" s="8"/>
      <c r="O15" s="8"/>
      <c r="P15" s="9">
        <f t="shared" si="0"/>
        <v>143.69</v>
      </c>
    </row>
    <row r="16" spans="1:16" ht="24" customHeight="1" x14ac:dyDescent="0.2">
      <c r="A16" s="12">
        <v>44573</v>
      </c>
      <c r="B16" s="11"/>
      <c r="C16" s="7"/>
      <c r="D16" s="11"/>
      <c r="E16" s="11"/>
      <c r="F16" s="11"/>
      <c r="G16" s="11"/>
      <c r="H16" s="11"/>
      <c r="I16" s="11"/>
      <c r="J16" s="11">
        <v>68</v>
      </c>
      <c r="K16" s="11">
        <v>42.5</v>
      </c>
      <c r="L16" s="8"/>
      <c r="M16" s="8"/>
      <c r="N16" s="8"/>
      <c r="O16" s="8"/>
      <c r="P16" s="9">
        <f t="shared" si="0"/>
        <v>110.5</v>
      </c>
    </row>
    <row r="17" spans="1:17" ht="24" customHeight="1" x14ac:dyDescent="0.2">
      <c r="A17" s="12">
        <v>44574</v>
      </c>
      <c r="B17" s="11"/>
      <c r="C17" s="7">
        <v>83.11</v>
      </c>
      <c r="D17" s="11"/>
      <c r="E17" s="11"/>
      <c r="F17" s="11">
        <v>48</v>
      </c>
      <c r="G17" s="11"/>
      <c r="H17" s="11">
        <v>18.5</v>
      </c>
      <c r="I17" s="11"/>
      <c r="J17" s="11"/>
      <c r="K17" s="11"/>
      <c r="L17" s="8">
        <v>0.62</v>
      </c>
      <c r="M17" s="8"/>
      <c r="N17" s="8"/>
      <c r="O17" s="8"/>
      <c r="P17" s="9">
        <f t="shared" si="0"/>
        <v>150.23000000000002</v>
      </c>
    </row>
    <row r="18" spans="1:17" ht="24" customHeight="1" x14ac:dyDescent="0.2">
      <c r="A18" s="12">
        <v>44575</v>
      </c>
      <c r="B18" s="7">
        <v>503.01</v>
      </c>
      <c r="C18" s="7">
        <v>401.37</v>
      </c>
      <c r="D18" s="11"/>
      <c r="E18" s="11"/>
      <c r="F18" s="11"/>
      <c r="G18" s="11"/>
      <c r="H18" s="11"/>
      <c r="I18" s="11"/>
      <c r="J18" s="11">
        <v>34</v>
      </c>
      <c r="K18" s="11">
        <v>21.25</v>
      </c>
      <c r="L18" s="8">
        <v>0.62</v>
      </c>
      <c r="M18" s="8"/>
      <c r="N18" s="8"/>
      <c r="O18" s="8"/>
      <c r="P18" s="9">
        <f t="shared" si="0"/>
        <v>960.25</v>
      </c>
    </row>
    <row r="19" spans="1:17" ht="24" customHeight="1" x14ac:dyDescent="0.2">
      <c r="A19" s="12">
        <v>44578</v>
      </c>
      <c r="B19" s="7">
        <f>111.78+111.78</f>
        <v>223.56</v>
      </c>
      <c r="C19" s="7"/>
      <c r="D19" s="11"/>
      <c r="E19" s="11"/>
      <c r="F19" s="11"/>
      <c r="G19" s="11"/>
      <c r="H19" s="11"/>
      <c r="I19" s="11"/>
      <c r="J19" s="11"/>
      <c r="K19" s="11"/>
      <c r="L19" s="8"/>
      <c r="M19" s="8"/>
      <c r="N19" s="8"/>
      <c r="O19" s="8"/>
      <c r="P19" s="9">
        <f t="shared" si="0"/>
        <v>223.56</v>
      </c>
    </row>
    <row r="20" spans="1:17" ht="24" customHeight="1" x14ac:dyDescent="0.2">
      <c r="A20" s="12">
        <v>44579</v>
      </c>
      <c r="B20" s="7">
        <f>111.78+111.78+111.78+111.78+26.3</f>
        <v>473.42</v>
      </c>
      <c r="C20" s="7"/>
      <c r="D20" s="11">
        <f>155.34</f>
        <v>155.34</v>
      </c>
      <c r="E20" s="11"/>
      <c r="F20" s="11"/>
      <c r="G20" s="11"/>
      <c r="H20" s="11"/>
      <c r="I20" s="11"/>
      <c r="J20" s="11"/>
      <c r="K20" s="11"/>
      <c r="L20" s="8"/>
      <c r="M20" s="8"/>
      <c r="N20" s="8"/>
      <c r="O20" s="8"/>
      <c r="P20" s="9">
        <f t="shared" si="0"/>
        <v>628.76</v>
      </c>
    </row>
    <row r="21" spans="1:17" ht="24" customHeight="1" x14ac:dyDescent="0.2">
      <c r="A21" s="12">
        <v>44580</v>
      </c>
      <c r="B21" s="7">
        <f>111.78+55.89+111.78+26.3</f>
        <v>305.75000000000006</v>
      </c>
      <c r="C21" s="7"/>
      <c r="D21" s="11"/>
      <c r="E21" s="11"/>
      <c r="F21" s="11"/>
      <c r="G21" s="11"/>
      <c r="H21" s="11"/>
      <c r="I21" s="11"/>
      <c r="J21" s="11"/>
      <c r="K21" s="11"/>
      <c r="L21" s="8"/>
      <c r="M21" s="8"/>
      <c r="N21" s="8"/>
      <c r="O21" s="8"/>
      <c r="P21" s="9">
        <f t="shared" si="0"/>
        <v>305.75000000000006</v>
      </c>
    </row>
    <row r="22" spans="1:17" ht="24" customHeight="1" x14ac:dyDescent="0.2">
      <c r="A22" s="12">
        <v>44581</v>
      </c>
      <c r="B22" s="7">
        <f>111.78+111.78+111.78</f>
        <v>335.34000000000003</v>
      </c>
      <c r="C22" s="7"/>
      <c r="D22" s="11"/>
      <c r="E22" s="11"/>
      <c r="F22" s="11"/>
      <c r="G22" s="11"/>
      <c r="H22" s="11"/>
      <c r="I22" s="11"/>
      <c r="J22" s="11"/>
      <c r="K22" s="11"/>
      <c r="L22" s="8"/>
      <c r="M22" s="8"/>
      <c r="N22" s="8"/>
      <c r="O22" s="8"/>
      <c r="P22" s="9">
        <f t="shared" si="0"/>
        <v>335.34000000000003</v>
      </c>
    </row>
    <row r="23" spans="1:17" ht="24" customHeight="1" x14ac:dyDescent="0.2">
      <c r="A23" s="12">
        <v>44582</v>
      </c>
      <c r="B23" s="7">
        <v>26.3</v>
      </c>
      <c r="C23" s="7"/>
      <c r="D23" s="11"/>
      <c r="E23" s="11"/>
      <c r="F23" s="11"/>
      <c r="G23" s="11"/>
      <c r="H23" s="11"/>
      <c r="I23" s="11"/>
      <c r="J23" s="11"/>
      <c r="K23" s="11"/>
      <c r="L23" s="8"/>
      <c r="M23" s="8"/>
      <c r="N23" s="8"/>
      <c r="O23" s="8"/>
      <c r="P23" s="9">
        <f t="shared" si="0"/>
        <v>26.3</v>
      </c>
    </row>
    <row r="24" spans="1:17" ht="24" customHeight="1" x14ac:dyDescent="0.2">
      <c r="A24" s="13">
        <v>44586</v>
      </c>
      <c r="B24" s="7">
        <v>26.3</v>
      </c>
      <c r="C24" s="7"/>
      <c r="D24" s="7">
        <v>367</v>
      </c>
      <c r="E24" s="7"/>
      <c r="F24" s="7"/>
      <c r="G24" s="7">
        <v>55.25</v>
      </c>
      <c r="H24" s="7"/>
      <c r="I24" s="7"/>
      <c r="J24" s="7"/>
      <c r="K24" s="7"/>
      <c r="L24" s="8"/>
      <c r="M24" s="8"/>
      <c r="N24" s="8"/>
      <c r="O24" s="8"/>
      <c r="P24" s="9">
        <f t="shared" si="0"/>
        <v>448.55</v>
      </c>
    </row>
    <row r="25" spans="1:17" ht="24" customHeight="1" x14ac:dyDescent="0.2">
      <c r="A25" s="13">
        <v>44587</v>
      </c>
      <c r="B25" s="7">
        <v>223.56</v>
      </c>
      <c r="C25" s="7"/>
      <c r="D25" s="7"/>
      <c r="E25" s="7"/>
      <c r="F25" s="7"/>
      <c r="G25" s="7"/>
      <c r="H25" s="7"/>
      <c r="I25" s="7"/>
      <c r="J25" s="7"/>
      <c r="K25" s="7"/>
      <c r="L25" s="8"/>
      <c r="M25" s="8"/>
      <c r="N25" s="8"/>
      <c r="O25" s="8"/>
      <c r="P25" s="9">
        <f t="shared" si="0"/>
        <v>223.56</v>
      </c>
    </row>
    <row r="26" spans="1:17" ht="24" customHeight="1" x14ac:dyDescent="0.2">
      <c r="A26" s="13">
        <v>44588</v>
      </c>
      <c r="B26" s="7">
        <v>223.56</v>
      </c>
      <c r="C26" s="7"/>
      <c r="D26" s="7"/>
      <c r="E26" s="7"/>
      <c r="F26" s="7"/>
      <c r="G26" s="7"/>
      <c r="H26" s="7"/>
      <c r="I26" s="7"/>
      <c r="J26" s="7">
        <v>34</v>
      </c>
      <c r="K26" s="7">
        <v>21.25</v>
      </c>
      <c r="L26" s="8"/>
      <c r="M26" s="8"/>
      <c r="N26" s="8"/>
      <c r="O26" s="8"/>
      <c r="P26" s="9">
        <f t="shared" si="0"/>
        <v>278.81</v>
      </c>
    </row>
    <row r="27" spans="1:17" ht="24" customHeight="1" x14ac:dyDescent="0.2">
      <c r="A27" s="13">
        <v>44589</v>
      </c>
      <c r="B27" s="7">
        <v>279.45</v>
      </c>
      <c r="C27" s="7"/>
      <c r="D27" s="7"/>
      <c r="E27" s="7"/>
      <c r="F27" s="7"/>
      <c r="G27" s="7"/>
      <c r="H27" s="7"/>
      <c r="I27" s="7"/>
      <c r="J27" s="7"/>
      <c r="K27" s="7"/>
      <c r="L27" s="8"/>
      <c r="M27" s="8"/>
      <c r="N27" s="8"/>
      <c r="O27" s="8"/>
      <c r="P27" s="9">
        <f t="shared" si="0"/>
        <v>279.45</v>
      </c>
    </row>
    <row r="28" spans="1:17" ht="24" customHeight="1" x14ac:dyDescent="0.2">
      <c r="A28" s="13">
        <v>44592</v>
      </c>
      <c r="B28" s="7">
        <f>65.75+26.3+26.3+111.78+26.3+26.3+111.78+111.78+26.3+111.78+111.78+111.78</f>
        <v>867.92999999999984</v>
      </c>
      <c r="C28" s="7">
        <f>7.96+6.36+7.08+7.42+8.22+8.2+13.66+15.95+3.63+21.72+13.3</f>
        <v>113.49999999999999</v>
      </c>
      <c r="D28" s="7">
        <f>311.95+36.55</f>
        <v>348.5</v>
      </c>
      <c r="E28" s="7">
        <f>399.28</f>
        <v>399.28</v>
      </c>
      <c r="F28" s="7">
        <v>18.5</v>
      </c>
      <c r="G28" s="7"/>
      <c r="H28" s="7">
        <v>18.5</v>
      </c>
      <c r="I28" s="7">
        <v>2.37</v>
      </c>
      <c r="J28" s="7"/>
      <c r="K28" s="7"/>
      <c r="L28" s="8">
        <f>0.62+0.62+0.62</f>
        <v>1.8599999999999999</v>
      </c>
      <c r="M28" s="8"/>
      <c r="N28" s="8"/>
      <c r="O28" s="8"/>
      <c r="P28" s="9">
        <f t="shared" si="0"/>
        <v>1770.4399999999996</v>
      </c>
    </row>
    <row r="29" spans="1:17" ht="24" customHeight="1" x14ac:dyDescent="0.2">
      <c r="A29" s="12"/>
      <c r="B29" s="14">
        <f t="shared" ref="B29:P29" si="1">SUM(B12:B28)</f>
        <v>3488.1799999999994</v>
      </c>
      <c r="C29" s="14">
        <f t="shared" si="1"/>
        <v>1014.3900000000001</v>
      </c>
      <c r="D29" s="14">
        <f t="shared" si="1"/>
        <v>870.84</v>
      </c>
      <c r="E29" s="14">
        <f t="shared" si="1"/>
        <v>635.13</v>
      </c>
      <c r="F29" s="14">
        <f t="shared" si="1"/>
        <v>66.5</v>
      </c>
      <c r="G29" s="14">
        <f t="shared" si="1"/>
        <v>165.75</v>
      </c>
      <c r="H29" s="14">
        <f t="shared" si="1"/>
        <v>37</v>
      </c>
      <c r="I29" s="14">
        <f t="shared" si="1"/>
        <v>4.7300000000000004</v>
      </c>
      <c r="J29" s="14">
        <f t="shared" si="1"/>
        <v>238</v>
      </c>
      <c r="K29" s="14">
        <f t="shared" si="1"/>
        <v>148.75</v>
      </c>
      <c r="L29" s="14">
        <f t="shared" si="1"/>
        <v>8.06</v>
      </c>
      <c r="M29" s="7">
        <f t="shared" si="1"/>
        <v>0</v>
      </c>
      <c r="N29" s="7">
        <f t="shared" si="1"/>
        <v>0</v>
      </c>
      <c r="O29" s="7">
        <f t="shared" si="1"/>
        <v>0</v>
      </c>
      <c r="P29" s="15">
        <f t="shared" si="1"/>
        <v>6677.3300000000008</v>
      </c>
      <c r="Q29" s="16"/>
    </row>
    <row r="30" spans="1:17" ht="12.75" customHeight="1" x14ac:dyDescent="0.2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22" t="s">
        <v>30</v>
      </c>
      <c r="M30" s="22"/>
      <c r="N30" s="22"/>
      <c r="O30" s="22"/>
      <c r="P30" s="22"/>
    </row>
    <row r="31" spans="1:17" ht="24" customHeight="1" x14ac:dyDescent="0.2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</row>
    <row r="32" spans="1:17" ht="24" customHeight="1" x14ac:dyDescent="0.2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9"/>
    </row>
  </sheetData>
  <mergeCells count="21">
    <mergeCell ref="A6:B6"/>
    <mergeCell ref="L6:O6"/>
    <mergeCell ref="A7:K7"/>
    <mergeCell ref="L7:O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  <mergeCell ref="O9:O11"/>
    <mergeCell ref="P9:P11"/>
    <mergeCell ref="L30:P30"/>
  </mergeCells>
  <pageMargins left="0.51180555555555596" right="0.51180555555555596" top="0.78749999999999998" bottom="0.78749999999999998" header="0.511811023622047" footer="0.511811023622047"/>
  <pageSetup paperSize="9" fitToWidth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 25%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</dc:creator>
  <dc:description/>
  <cp:lastModifiedBy>USER</cp:lastModifiedBy>
  <cp:revision>27</cp:revision>
  <cp:lastPrinted>2023-01-02T18:22:24Z</cp:lastPrinted>
  <dcterms:created xsi:type="dcterms:W3CDTF">2012-12-12T12:29:50Z</dcterms:created>
  <dcterms:modified xsi:type="dcterms:W3CDTF">2023-05-05T13:08:02Z</dcterms:modified>
  <dc:language>pt-BR</dc:language>
</cp:coreProperties>
</file>