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.DESKTOP-EOOMREN\Downloads\"/>
    </mc:Choice>
  </mc:AlternateContent>
  <bookViews>
    <workbookView xWindow="0" yWindow="0" windowWidth="16380" windowHeight="8190" tabRatio="500"/>
  </bookViews>
  <sheets>
    <sheet name="SETEMB 25%  " sheetId="9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4" i="9" l="1"/>
  <c r="N24" i="9"/>
  <c r="M24" i="9"/>
  <c r="L24" i="9"/>
  <c r="K24" i="9"/>
  <c r="J24" i="9"/>
  <c r="I24" i="9"/>
  <c r="H24" i="9"/>
  <c r="G24" i="9"/>
  <c r="F24" i="9"/>
  <c r="C24" i="9"/>
  <c r="L23" i="9"/>
  <c r="C23" i="9"/>
  <c r="P23" i="9" s="1"/>
  <c r="C22" i="9"/>
  <c r="P22" i="9" s="1"/>
  <c r="P21" i="9"/>
  <c r="P20" i="9"/>
  <c r="P19" i="9"/>
  <c r="P18" i="9"/>
  <c r="P17" i="9"/>
  <c r="L16" i="9"/>
  <c r="E16" i="9"/>
  <c r="E24" i="9" s="1"/>
  <c r="D16" i="9"/>
  <c r="P16" i="9" s="1"/>
  <c r="P15" i="9"/>
  <c r="C15" i="9"/>
  <c r="L14" i="9"/>
  <c r="C14" i="9"/>
  <c r="P14" i="9" s="1"/>
  <c r="L13" i="9"/>
  <c r="B13" i="9"/>
  <c r="P13" i="9" s="1"/>
  <c r="P12" i="9"/>
  <c r="L12" i="9"/>
  <c r="C12" i="9"/>
  <c r="B12" i="9"/>
  <c r="B24" i="9" s="1"/>
  <c r="P24" i="9" l="1"/>
  <c r="D24" i="9"/>
</calcChain>
</file>

<file path=xl/sharedStrings.xml><?xml version="1.0" encoding="utf-8"?>
<sst xmlns="http://schemas.openxmlformats.org/spreadsheetml/2006/main" count="32" uniqueCount="32">
  <si>
    <t>Modelo para rateio dos recebimentos</t>
  </si>
  <si>
    <t>CRMV-AP</t>
  </si>
  <si>
    <t>Planilha Diária de Valores repassados ao CFMV 25%</t>
  </si>
  <si>
    <t>12.19.01</t>
  </si>
  <si>
    <t>12.19.02</t>
  </si>
  <si>
    <t>12.19.03</t>
  </si>
  <si>
    <t>12.19.04</t>
  </si>
  <si>
    <t>16.12.01</t>
  </si>
  <si>
    <t>16.11.02</t>
  </si>
  <si>
    <t>16.11.01</t>
  </si>
  <si>
    <t>16.19.02</t>
  </si>
  <si>
    <t>16.13.02</t>
  </si>
  <si>
    <t>19.10.08</t>
  </si>
  <si>
    <t>19.10.01</t>
  </si>
  <si>
    <t>19.10.09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</si>
  <si>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</si>
  <si>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</si>
  <si>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</si>
  <si>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</si>
  <si>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</si>
  <si>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</si>
  <si>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</si>
  <si>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</si>
  <si>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Taxa ART</t>
  </si>
  <si>
    <t>Cert. Regularidade</t>
  </si>
  <si>
    <t>Custo de Expediente</t>
  </si>
  <si>
    <t>Juros</t>
  </si>
  <si>
    <t>Multas</t>
  </si>
  <si>
    <t>Correção</t>
  </si>
  <si>
    <t>total</t>
  </si>
  <si>
    <t>TOTAIS</t>
  </si>
  <si>
    <t>Macapá-AP, 30 de setembro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</si>
</sst>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d/mmm"/>
    <numFmt numFmtId="166" formatCode="_-* #,##0.00_-;\-* #,##0.00_-;_-* \-??_-;_-@_-"/>
  </numFmts>
  <fonts count="5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6" fontId="4" fillId="0" borderId="0" applyBorder="0" applyProtection="0"/>
  </cellStyleXfs>
  <cellXfs count="26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5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165" fontId="1" fillId="3" borderId="5" xfId="0" applyNumberFormat="1" applyFont="1" applyFill="1" applyBorder="1" applyAlignment="1" applyProtection="1">
      <alignment horizontal="center" vertical="center" wrapText="1"/>
    </xf>
    <xf numFmtId="166" fontId="1" fillId="3" borderId="3" xfId="1" applyFont="1" applyFill="1" applyBorder="1" applyAlignment="1" applyProtection="1"/>
    <xf numFmtId="166" fontId="1" fillId="2" borderId="3" xfId="1" applyFont="1" applyFill="1" applyBorder="1" applyAlignment="1" applyProtection="1"/>
    <xf numFmtId="166" fontId="3" fillId="3" borderId="3" xfId="1" applyFont="1" applyFill="1" applyBorder="1" applyAlignment="1" applyProtection="1"/>
    <xf numFmtId="166" fontId="1" fillId="0" borderId="3" xfId="1" applyFont="1" applyBorder="1" applyAlignment="1" applyProtection="1"/>
    <xf numFmtId="165" fontId="1" fillId="0" borderId="0" xfId="0" applyNumberFormat="1" applyFont="1" applyBorder="1" applyAlignment="1" applyProtection="1">
      <alignment horizontal="center" vertical="center" wrapText="1"/>
    </xf>
    <xf numFmtId="166" fontId="1" fillId="0" borderId="0" xfId="1" applyFont="1" applyBorder="1" applyAlignment="1" applyProtection="1"/>
    <xf numFmtId="166" fontId="3" fillId="0" borderId="0" xfId="1" applyFont="1" applyBorder="1" applyAlignment="1" applyProtection="1"/>
    <xf numFmtId="166" fontId="1" fillId="3" borderId="4" xfId="1" applyFont="1" applyFill="1" applyBorder="1" applyAlignment="1" applyProtection="1"/>
    <xf numFmtId="166" fontId="1" fillId="3" borderId="8" xfId="1" applyFont="1" applyFill="1" applyBorder="1" applyAlignment="1" applyProtection="1"/>
    <xf numFmtId="166" fontId="1" fillId="3" borderId="7" xfId="1" applyFont="1" applyFill="1" applyBorder="1" applyAlignment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66" fontId="1" fillId="0" borderId="6" xfId="1" applyFont="1" applyBorder="1" applyAlignment="1" applyProtection="1">
      <alignment horizontal="right"/>
    </xf>
    <xf numFmtId="17" fontId="1" fillId="0" borderId="1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 wrapText="1"/>
    </xf>
    <xf numFmtId="165" fontId="1" fillId="0" borderId="6" xfId="0" applyNumberFormat="1" applyFont="1" applyBorder="1" applyAlignment="1" applyProtection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topLeftCell="A4" zoomScaleNormal="100" workbookViewId="0">
      <pane ySplit="8" topLeftCell="A12" activePane="bottomLeft" state="frozen"/>
      <selection activeCell="A4" sqref="A4"/>
      <selection pane="bottomLeft" activeCell="P23" activeCellId="1" sqref="R21:V23 P23"/>
    </sheetView>
  </sheetViews>
  <sheetFormatPr defaultColWidth="9.140625" defaultRowHeight="11.25" x14ac:dyDescent="0.2"/>
  <cols>
    <col min="1" max="1" width="8.7109375" style="1" customWidth="1"/>
    <col min="2" max="2" width="7.85546875" style="1" customWidth="1"/>
    <col min="3" max="3" width="8.42578125" style="1" customWidth="1"/>
    <col min="4" max="4" width="7.5703125" style="1" customWidth="1"/>
    <col min="5" max="5" width="8.85546875" style="1" customWidth="1"/>
    <col min="6" max="6" width="8.5703125" style="1" customWidth="1"/>
    <col min="7" max="7" width="6.42578125" style="1" customWidth="1"/>
    <col min="8" max="9" width="8" style="1" customWidth="1"/>
    <col min="10" max="10" width="8.7109375" style="1" customWidth="1"/>
    <col min="11" max="11" width="6.85546875" style="1" customWidth="1"/>
    <col min="12" max="12" width="8.42578125" style="1" customWidth="1"/>
    <col min="13" max="13" width="7.85546875" style="1" customWidth="1"/>
    <col min="14" max="14" width="7.7109375" style="1" customWidth="1"/>
    <col min="15" max="15" width="9.5703125" style="1" customWidth="1"/>
    <col min="16" max="16" width="8.7109375" style="1" customWidth="1"/>
    <col min="17" max="16384" width="9.140625" style="1"/>
  </cols>
  <sheetData>
    <row r="2" spans="1:16" x14ac:dyDescent="0.2">
      <c r="A2" s="1" t="s">
        <v>0</v>
      </c>
    </row>
    <row r="4" spans="1:16" ht="12.75" x14ac:dyDescent="0.2">
      <c r="A4" s="2" t="s">
        <v>1</v>
      </c>
    </row>
    <row r="5" spans="1:16" ht="15.75" customHeight="1" x14ac:dyDescent="0.2">
      <c r="A5" s="2" t="s">
        <v>2</v>
      </c>
      <c r="B5" s="2"/>
      <c r="C5" s="2"/>
      <c r="D5" s="2"/>
    </row>
    <row r="6" spans="1:16" x14ac:dyDescent="0.2">
      <c r="A6" s="20">
        <v>44805</v>
      </c>
      <c r="B6" s="20"/>
      <c r="L6" s="21"/>
      <c r="M6" s="21"/>
      <c r="N6" s="21"/>
      <c r="O6" s="21"/>
    </row>
    <row r="7" spans="1:16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23"/>
      <c r="N7" s="23"/>
      <c r="O7" s="23"/>
    </row>
    <row r="8" spans="1:16" x14ac:dyDescent="0.2"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/>
      <c r="J8" s="3" t="s">
        <v>10</v>
      </c>
      <c r="K8" s="3" t="s">
        <v>11</v>
      </c>
      <c r="L8" s="4"/>
      <c r="M8" s="4" t="s">
        <v>12</v>
      </c>
      <c r="N8" s="4" t="s">
        <v>13</v>
      </c>
      <c r="O8" s="4" t="s">
        <v>14</v>
      </c>
      <c r="P8" s="5"/>
    </row>
    <row r="9" spans="1:16" ht="11.25" customHeight="1" x14ac:dyDescent="0.2">
      <c r="A9" s="24"/>
      <c r="B9" s="24" t="s">
        <v>15</v>
      </c>
      <c r="C9" s="24" t="s">
        <v>16</v>
      </c>
      <c r="D9" s="24" t="s">
        <v>17</v>
      </c>
      <c r="E9" s="24" t="s">
        <v>18</v>
      </c>
      <c r="F9" s="24" t="s">
        <v>19</v>
      </c>
      <c r="G9" s="24" t="s">
        <v>20</v>
      </c>
      <c r="H9" s="24" t="s">
        <v>21</v>
      </c>
      <c r="I9" s="24" t="s">
        <v>22</v>
      </c>
      <c r="J9" s="24" t="s">
        <v>23</v>
      </c>
      <c r="K9" s="24" t="s">
        <v>24</v>
      </c>
      <c r="L9" s="17" t="s">
        <v>25</v>
      </c>
      <c r="M9" s="17" t="s">
        <v>26</v>
      </c>
      <c r="N9" s="17" t="s">
        <v>27</v>
      </c>
      <c r="O9" s="17" t="s">
        <v>28</v>
      </c>
      <c r="P9" s="18" t="s">
        <v>29</v>
      </c>
    </row>
    <row r="10" spans="1:16" ht="31.5" customHeight="1" x14ac:dyDescent="0.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17"/>
      <c r="M10" s="17"/>
      <c r="N10" s="17"/>
      <c r="O10" s="17"/>
      <c r="P10" s="18"/>
    </row>
    <row r="11" spans="1:16" ht="13.5" customHeight="1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17"/>
      <c r="M11" s="17"/>
      <c r="N11" s="17"/>
      <c r="O11" s="17"/>
      <c r="P11" s="18"/>
    </row>
    <row r="12" spans="1:16" ht="23.25" customHeight="1" x14ac:dyDescent="0.2">
      <c r="A12" s="6">
        <v>44440</v>
      </c>
      <c r="B12" s="7">
        <f>11.56+13.87+50.39</f>
        <v>75.819999999999993</v>
      </c>
      <c r="C12" s="7">
        <f>14.26+13.04+14.62+15.46+15.76+5.21+14.26+9.74+10.3+3.14+18.99+7.46+17.64+17.19+15.72</f>
        <v>192.79</v>
      </c>
      <c r="D12" s="7"/>
      <c r="E12" s="7"/>
      <c r="F12" s="7"/>
      <c r="G12" s="7">
        <v>55.25</v>
      </c>
      <c r="H12" s="7"/>
      <c r="I12" s="7"/>
      <c r="J12" s="7"/>
      <c r="K12" s="7"/>
      <c r="L12" s="8">
        <f>0.62+0.62+0.62+0.62</f>
        <v>2.48</v>
      </c>
      <c r="M12" s="8"/>
      <c r="N12" s="8"/>
      <c r="O12" s="8"/>
      <c r="P12" s="9">
        <f t="shared" ref="P12:P23" si="0">SUM(B12:L12)</f>
        <v>326.34000000000003</v>
      </c>
    </row>
    <row r="13" spans="1:16" ht="24" customHeight="1" x14ac:dyDescent="0.2">
      <c r="A13" s="6">
        <v>44806</v>
      </c>
      <c r="B13" s="10">
        <f>13.98+37.97+37.97</f>
        <v>89.92</v>
      </c>
      <c r="C13" s="7">
        <v>15.76</v>
      </c>
      <c r="D13" s="10"/>
      <c r="E13" s="10"/>
      <c r="F13" s="10"/>
      <c r="G13" s="10"/>
      <c r="H13" s="10"/>
      <c r="I13" s="10"/>
      <c r="J13" s="10"/>
      <c r="K13" s="10"/>
      <c r="L13" s="8">
        <f>0.62+0.62+0.62</f>
        <v>1.8599999999999999</v>
      </c>
      <c r="M13" s="8"/>
      <c r="N13" s="8"/>
      <c r="O13" s="8"/>
      <c r="P13" s="9">
        <f t="shared" si="0"/>
        <v>107.54</v>
      </c>
    </row>
    <row r="14" spans="1:16" ht="24" customHeight="1" x14ac:dyDescent="0.2">
      <c r="A14" s="6">
        <v>44809</v>
      </c>
      <c r="B14" s="10">
        <v>13.98</v>
      </c>
      <c r="C14" s="7">
        <f>17.67+17.23</f>
        <v>34.900000000000006</v>
      </c>
      <c r="D14" s="10"/>
      <c r="E14" s="10"/>
      <c r="F14" s="10"/>
      <c r="G14" s="10"/>
      <c r="H14" s="10"/>
      <c r="I14" s="10"/>
      <c r="J14" s="10"/>
      <c r="K14" s="10"/>
      <c r="L14" s="8">
        <f>0.62</f>
        <v>0.62</v>
      </c>
      <c r="M14" s="8"/>
      <c r="N14" s="8"/>
      <c r="O14" s="8"/>
      <c r="P14" s="9">
        <f t="shared" si="0"/>
        <v>49.500000000000007</v>
      </c>
    </row>
    <row r="15" spans="1:16" ht="24" customHeight="1" x14ac:dyDescent="0.2">
      <c r="A15" s="6">
        <v>44445</v>
      </c>
      <c r="B15" s="10"/>
      <c r="C15" s="7">
        <f>6.36+35.22+24.84</f>
        <v>66.42</v>
      </c>
      <c r="D15" s="10"/>
      <c r="E15" s="10"/>
      <c r="F15" s="10"/>
      <c r="G15" s="10"/>
      <c r="H15" s="10"/>
      <c r="I15" s="10"/>
      <c r="J15" s="10"/>
      <c r="K15" s="10"/>
      <c r="L15" s="8">
        <v>0.62</v>
      </c>
      <c r="M15" s="8"/>
      <c r="N15" s="8"/>
      <c r="O15" s="8"/>
      <c r="P15" s="9">
        <f t="shared" si="0"/>
        <v>67.040000000000006</v>
      </c>
    </row>
    <row r="16" spans="1:16" ht="24" customHeight="1" x14ac:dyDescent="0.2">
      <c r="A16" s="6">
        <v>44447</v>
      </c>
      <c r="B16" s="10"/>
      <c r="C16" s="7"/>
      <c r="D16" s="10">
        <f>17.74+35.47</f>
        <v>53.209999999999994</v>
      </c>
      <c r="E16" s="10">
        <f>19.99+39.97</f>
        <v>59.959999999999994</v>
      </c>
      <c r="F16" s="10"/>
      <c r="G16" s="10"/>
      <c r="H16" s="10"/>
      <c r="I16" s="10"/>
      <c r="J16" s="10">
        <v>34</v>
      </c>
      <c r="K16" s="10">
        <v>21.25</v>
      </c>
      <c r="L16" s="8">
        <f>0.62+0.62</f>
        <v>1.24</v>
      </c>
      <c r="M16" s="8"/>
      <c r="N16" s="8"/>
      <c r="O16" s="8"/>
      <c r="P16" s="9">
        <f t="shared" si="0"/>
        <v>169.66</v>
      </c>
    </row>
    <row r="17" spans="1:16" ht="24" customHeight="1" x14ac:dyDescent="0.2">
      <c r="A17" s="6">
        <v>44817</v>
      </c>
      <c r="B17" s="10">
        <v>37.97</v>
      </c>
      <c r="C17" s="7"/>
      <c r="D17" s="10"/>
      <c r="E17" s="10"/>
      <c r="F17" s="10"/>
      <c r="G17" s="10"/>
      <c r="H17" s="10"/>
      <c r="I17" s="10"/>
      <c r="J17" s="10"/>
      <c r="K17" s="10"/>
      <c r="L17" s="8">
        <v>0.62</v>
      </c>
      <c r="M17" s="8"/>
      <c r="N17" s="8"/>
      <c r="O17" s="8"/>
      <c r="P17" s="9">
        <f t="shared" si="0"/>
        <v>38.589999999999996</v>
      </c>
    </row>
    <row r="18" spans="1:16" ht="24" customHeight="1" x14ac:dyDescent="0.2">
      <c r="A18" s="6">
        <v>44819</v>
      </c>
      <c r="B18" s="10"/>
      <c r="C18" s="7"/>
      <c r="D18" s="10"/>
      <c r="E18" s="10"/>
      <c r="F18" s="10"/>
      <c r="G18" s="10"/>
      <c r="H18" s="10"/>
      <c r="I18" s="10"/>
      <c r="J18" s="10">
        <v>34</v>
      </c>
      <c r="K18" s="10">
        <v>21.25</v>
      </c>
      <c r="L18" s="8"/>
      <c r="M18" s="8"/>
      <c r="N18" s="8"/>
      <c r="O18" s="8"/>
      <c r="P18" s="9">
        <f t="shared" si="0"/>
        <v>55.25</v>
      </c>
    </row>
    <row r="19" spans="1:16" ht="24" customHeight="1" x14ac:dyDescent="0.2">
      <c r="A19" s="6">
        <v>44820</v>
      </c>
      <c r="B19" s="10"/>
      <c r="C19" s="7"/>
      <c r="D19" s="10"/>
      <c r="E19" s="10"/>
      <c r="F19" s="10"/>
      <c r="G19" s="10"/>
      <c r="H19" s="10"/>
      <c r="I19" s="10"/>
      <c r="J19" s="10">
        <v>25.75</v>
      </c>
      <c r="K19" s="10">
        <v>21.25</v>
      </c>
      <c r="L19" s="8"/>
      <c r="M19" s="8"/>
      <c r="N19" s="8"/>
      <c r="O19" s="8"/>
      <c r="P19" s="9">
        <f t="shared" si="0"/>
        <v>47</v>
      </c>
    </row>
    <row r="20" spans="1:16" ht="24" customHeight="1" x14ac:dyDescent="0.2">
      <c r="A20" s="6">
        <v>44824</v>
      </c>
      <c r="B20" s="10">
        <v>50.2</v>
      </c>
      <c r="C20" s="7"/>
      <c r="D20" s="10"/>
      <c r="E20" s="10"/>
      <c r="F20" s="10"/>
      <c r="G20" s="10"/>
      <c r="H20" s="10"/>
      <c r="I20" s="10"/>
      <c r="J20" s="10"/>
      <c r="K20" s="10"/>
      <c r="L20" s="8">
        <v>0.62</v>
      </c>
      <c r="M20" s="8"/>
      <c r="N20" s="8"/>
      <c r="O20" s="8"/>
      <c r="P20" s="9">
        <f t="shared" si="0"/>
        <v>50.82</v>
      </c>
    </row>
    <row r="21" spans="1:16" ht="24" customHeight="1" x14ac:dyDescent="0.2">
      <c r="A21" s="6">
        <v>44825</v>
      </c>
      <c r="B21" s="10">
        <v>30.72</v>
      </c>
      <c r="C21" s="7"/>
      <c r="D21" s="10"/>
      <c r="E21" s="10"/>
      <c r="F21" s="10"/>
      <c r="G21" s="10"/>
      <c r="H21" s="10"/>
      <c r="I21" s="10"/>
      <c r="J21" s="10"/>
      <c r="K21" s="10"/>
      <c r="L21" s="8">
        <v>0.62</v>
      </c>
      <c r="M21" s="8"/>
      <c r="N21" s="8"/>
      <c r="O21" s="8"/>
      <c r="P21" s="9">
        <f t="shared" si="0"/>
        <v>31.34</v>
      </c>
    </row>
    <row r="22" spans="1:16" ht="24" customHeight="1" x14ac:dyDescent="0.2">
      <c r="A22" s="6">
        <v>44831</v>
      </c>
      <c r="B22" s="10">
        <v>17.149999999999999</v>
      </c>
      <c r="C22" s="7">
        <f>19.86+19.51+18.45+18+16.45</f>
        <v>92.27000000000001</v>
      </c>
      <c r="D22" s="10"/>
      <c r="E22" s="10"/>
      <c r="F22" s="10"/>
      <c r="G22" s="10"/>
      <c r="H22" s="10"/>
      <c r="I22" s="10"/>
      <c r="J22" s="10"/>
      <c r="K22" s="10"/>
      <c r="L22" s="8">
        <v>0.62</v>
      </c>
      <c r="M22" s="8"/>
      <c r="N22" s="8"/>
      <c r="O22" s="8"/>
      <c r="P22" s="9">
        <f t="shared" si="0"/>
        <v>110.04000000000002</v>
      </c>
    </row>
    <row r="23" spans="1:16" ht="24" customHeight="1" x14ac:dyDescent="0.2">
      <c r="A23" s="6">
        <v>44834</v>
      </c>
      <c r="B23" s="7">
        <v>0</v>
      </c>
      <c r="C23" s="7">
        <f>15.86+15.56+14.72+14.36+13.14</f>
        <v>73.64</v>
      </c>
      <c r="D23" s="10">
        <v>85.42</v>
      </c>
      <c r="E23" s="10"/>
      <c r="F23" s="10"/>
      <c r="G23" s="10"/>
      <c r="H23" s="10"/>
      <c r="I23" s="10"/>
      <c r="J23" s="10">
        <v>34</v>
      </c>
      <c r="K23" s="10">
        <v>21.25</v>
      </c>
      <c r="L23" s="8">
        <f>0.62+0.62</f>
        <v>1.24</v>
      </c>
      <c r="M23" s="8"/>
      <c r="N23" s="8"/>
      <c r="O23" s="8"/>
      <c r="P23" s="9">
        <f t="shared" si="0"/>
        <v>215.55</v>
      </c>
    </row>
    <row r="24" spans="1:16" ht="24" customHeight="1" x14ac:dyDescent="0.2">
      <c r="A24" s="6" t="s">
        <v>30</v>
      </c>
      <c r="B24" s="16">
        <f t="shared" ref="B24:P24" si="1">SUM(B12:B23)</f>
        <v>315.76</v>
      </c>
      <c r="C24" s="14">
        <f t="shared" si="1"/>
        <v>475.78</v>
      </c>
      <c r="D24" s="14">
        <f t="shared" si="1"/>
        <v>138.63</v>
      </c>
      <c r="E24" s="14">
        <f t="shared" si="1"/>
        <v>59.959999999999994</v>
      </c>
      <c r="F24" s="14">
        <f t="shared" si="1"/>
        <v>0</v>
      </c>
      <c r="G24" s="14">
        <f t="shared" si="1"/>
        <v>55.25</v>
      </c>
      <c r="H24" s="14">
        <f t="shared" si="1"/>
        <v>0</v>
      </c>
      <c r="I24" s="14">
        <f t="shared" si="1"/>
        <v>0</v>
      </c>
      <c r="J24" s="14">
        <f t="shared" si="1"/>
        <v>127.75</v>
      </c>
      <c r="K24" s="14">
        <f t="shared" si="1"/>
        <v>85</v>
      </c>
      <c r="L24" s="14">
        <f t="shared" si="1"/>
        <v>10.54</v>
      </c>
      <c r="M24" s="14">
        <f t="shared" si="1"/>
        <v>0</v>
      </c>
      <c r="N24" s="14">
        <f t="shared" si="1"/>
        <v>0</v>
      </c>
      <c r="O24" s="15">
        <f t="shared" si="1"/>
        <v>0</v>
      </c>
      <c r="P24" s="9">
        <f t="shared" si="1"/>
        <v>1268.67</v>
      </c>
    </row>
    <row r="25" spans="1:16" ht="12.75" customHeight="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9" t="s">
        <v>31</v>
      </c>
      <c r="M25" s="19"/>
      <c r="N25" s="19"/>
      <c r="O25" s="19"/>
      <c r="P25" s="19"/>
    </row>
    <row r="26" spans="1:16" ht="24" customHeight="1" x14ac:dyDescent="0.2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</row>
    <row r="27" spans="1:16" ht="24" customHeight="1" x14ac:dyDescent="0.2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</row>
  </sheetData>
  <mergeCells count="22">
    <mergeCell ref="A6:B6"/>
    <mergeCell ref="L6:O6"/>
    <mergeCell ref="A7:K7"/>
    <mergeCell ref="L7:O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A25:K25"/>
    <mergeCell ref="L25:P25"/>
  </mergeCells>
  <pageMargins left="0.51180555555555596" right="0.51180555555555596" top="0.39374999999999999" bottom="0.39374999999999999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 25%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USER</cp:lastModifiedBy>
  <cp:revision>27</cp:revision>
  <cp:lastPrinted>2023-01-02T18:22:24Z</cp:lastPrinted>
  <dcterms:created xsi:type="dcterms:W3CDTF">2012-12-12T12:29:50Z</dcterms:created>
  <dcterms:modified xsi:type="dcterms:W3CDTF">2023-05-05T12:44:50Z</dcterms:modified>
  <dc:language>pt-BR</dc:language>
</cp:coreProperties>
</file>