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MAR 25%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0" i="3" l="1"/>
  <c r="N30" i="3"/>
  <c r="K30" i="3"/>
  <c r="J30" i="3"/>
  <c r="I30" i="3"/>
  <c r="H30" i="3"/>
  <c r="F30" i="3"/>
  <c r="L29" i="3"/>
  <c r="C29" i="3"/>
  <c r="B29" i="3"/>
  <c r="P29" i="3" s="1"/>
  <c r="P28" i="3"/>
  <c r="L28" i="3"/>
  <c r="E28" i="3"/>
  <c r="C28" i="3"/>
  <c r="P27" i="3"/>
  <c r="D27" i="3"/>
  <c r="C27" i="3"/>
  <c r="B26" i="3"/>
  <c r="P26" i="3" s="1"/>
  <c r="B25" i="3"/>
  <c r="P25" i="3" s="1"/>
  <c r="L24" i="3"/>
  <c r="P24" i="3" s="1"/>
  <c r="C24" i="3"/>
  <c r="B24" i="3"/>
  <c r="C23" i="3"/>
  <c r="P23" i="3" s="1"/>
  <c r="B23" i="3"/>
  <c r="P22" i="3"/>
  <c r="L21" i="3"/>
  <c r="P21" i="3" s="1"/>
  <c r="C21" i="3"/>
  <c r="B21" i="3"/>
  <c r="L20" i="3"/>
  <c r="P20" i="3" s="1"/>
  <c r="C20" i="3"/>
  <c r="L19" i="3"/>
  <c r="E19" i="3"/>
  <c r="P19" i="3" s="1"/>
  <c r="C19" i="3"/>
  <c r="L18" i="3"/>
  <c r="E18" i="3"/>
  <c r="E30" i="3" s="1"/>
  <c r="D18" i="3"/>
  <c r="C18" i="3"/>
  <c r="B18" i="3"/>
  <c r="P18" i="3" s="1"/>
  <c r="P17" i="3"/>
  <c r="C17" i="3"/>
  <c r="B17" i="3"/>
  <c r="P16" i="3"/>
  <c r="P15" i="3"/>
  <c r="L15" i="3"/>
  <c r="C15" i="3"/>
  <c r="B15" i="3"/>
  <c r="P14" i="3"/>
  <c r="B14" i="3"/>
  <c r="L13" i="3"/>
  <c r="D13" i="3"/>
  <c r="C13" i="3"/>
  <c r="B13" i="3"/>
  <c r="P13" i="3" s="1"/>
  <c r="L12" i="3"/>
  <c r="L30" i="3" s="1"/>
  <c r="G12" i="3"/>
  <c r="G30" i="3" s="1"/>
  <c r="E12" i="3"/>
  <c r="D12" i="3"/>
  <c r="D30" i="3" s="1"/>
  <c r="C12" i="3"/>
  <c r="C30" i="3" s="1"/>
  <c r="B12" i="3"/>
  <c r="B30" i="3" s="1"/>
  <c r="P12" i="3" l="1"/>
  <c r="P30" i="3" s="1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<sst xmlns="http://schemas.openxmlformats.org/spreadsheetml/2006/main" count="32" uniqueCount="32">
  <si>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</si>
  <si>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</si>
  <si>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</si>
  <si>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</si>
  <si>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</si>
  <si>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</si>
  <si>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</si>
  <si>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</si>
  <si>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</si>
  <si>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</si>
  <si>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</si>
  <si>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</si>
  <si>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</si>
  <si>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</si>
  <si>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</si>
  <si>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</si>
  <si>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</si>
  <si>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</si>
  <si>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</si>
  <si>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</si>
  <si>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</si>
  <si>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</si>
  <si>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</si>
  <si>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</si>
  <si>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</si>
  <si>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</si>
  <si>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</si>
  <si>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</si>
  <si>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</si>
  <si>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</si>
  <si>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</si>
  <si>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 xml:space="preserve"> Macapá-AP, 31  de março 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</si>
</sst>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31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6" fontId="3" fillId="4" borderId="3" xfId="1" applyFont="1" applyFill="1" applyBorder="1" applyAlignment="1" applyProtection="1"/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4" borderId="7" xfId="1" applyFont="1" applyFill="1" applyBorder="1" applyAlignment="1" applyProtection="1"/>
    <xf numFmtId="166" fontId="1" fillId="4" borderId="4" xfId="1" applyFont="1" applyFill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A15" activeCellId="1" sqref="R21:V23 A15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5">
        <v>44621</v>
      </c>
      <c r="B6" s="25"/>
      <c r="L6" s="26"/>
      <c r="M6" s="26"/>
      <c r="N6" s="26"/>
      <c r="O6" s="26"/>
    </row>
    <row r="7" spans="1:16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8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5" customHeight="1" x14ac:dyDescent="0.2">
      <c r="A9" s="29"/>
      <c r="B9" s="30" t="s">
        <v>15</v>
      </c>
      <c r="C9" s="30" t="s">
        <v>16</v>
      </c>
      <c r="D9" s="30" t="s">
        <v>17</v>
      </c>
      <c r="E9" s="30" t="s">
        <v>18</v>
      </c>
      <c r="F9" s="30" t="s">
        <v>19</v>
      </c>
      <c r="G9" s="30" t="s">
        <v>20</v>
      </c>
      <c r="H9" s="30" t="s">
        <v>21</v>
      </c>
      <c r="I9" s="30" t="s">
        <v>22</v>
      </c>
      <c r="J9" s="30" t="s">
        <v>23</v>
      </c>
      <c r="K9" s="30" t="s">
        <v>24</v>
      </c>
      <c r="L9" s="22" t="s">
        <v>25</v>
      </c>
      <c r="M9" s="22" t="s">
        <v>26</v>
      </c>
      <c r="N9" s="22" t="s">
        <v>27</v>
      </c>
      <c r="O9" s="22" t="s">
        <v>28</v>
      </c>
      <c r="P9" s="23" t="s">
        <v>29</v>
      </c>
    </row>
    <row r="10" spans="1:16" ht="11.25" customHeight="1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2"/>
      <c r="M10" s="22"/>
      <c r="N10" s="22"/>
      <c r="O10" s="22"/>
      <c r="P10" s="23"/>
    </row>
    <row r="11" spans="1:16" ht="11.25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2"/>
      <c r="M11" s="22"/>
      <c r="N11" s="22"/>
      <c r="O11" s="22"/>
      <c r="P11" s="23"/>
    </row>
    <row r="12" spans="1:16" ht="23.25" customHeight="1" x14ac:dyDescent="0.2">
      <c r="A12" s="6">
        <v>43892</v>
      </c>
      <c r="B12" s="7">
        <f>26.3+26.3+26.3+118.35+26.3+26.3</f>
        <v>249.85000000000002</v>
      </c>
      <c r="C12" s="7">
        <f>3.7+3.62+3.43+13.34+12.16+3.66+16.06+13.76+21.87+13.39+29.39+115.43</f>
        <v>249.81</v>
      </c>
      <c r="D12" s="7">
        <f>182.75</f>
        <v>182.75</v>
      </c>
      <c r="E12" s="7">
        <f>16.91+18.52+4.77+5.04</f>
        <v>45.24</v>
      </c>
      <c r="F12" s="7"/>
      <c r="G12" s="7">
        <f>55.25</f>
        <v>55.25</v>
      </c>
      <c r="H12" s="7"/>
      <c r="I12" s="7"/>
      <c r="J12" s="7"/>
      <c r="K12" s="7"/>
      <c r="L12" s="8">
        <f>0.62+0.62+0.62+0.62+0.62</f>
        <v>3.1</v>
      </c>
      <c r="M12" s="8"/>
      <c r="N12" s="8"/>
      <c r="O12" s="8"/>
      <c r="P12" s="9">
        <f t="shared" ref="P12:P29" si="0">SUM(B12:L12)</f>
        <v>786.00000000000011</v>
      </c>
    </row>
    <row r="13" spans="1:16" ht="24" customHeight="1" x14ac:dyDescent="0.2">
      <c r="A13" s="6">
        <v>43893</v>
      </c>
      <c r="B13" s="7">
        <f>32.88+26.3+26.3+26.3+26.3+118.35+118.35+26.3+26.3+26.3+26.3+26.3+118.35+118.35+26.3+26.3+26.3+26.3+26.3+26.3</f>
        <v>900.77999999999975</v>
      </c>
      <c r="C13" s="7">
        <f>24.48+39.12+34.22+73.27+144.29+144.29+29.57</f>
        <v>489.23999999999995</v>
      </c>
      <c r="D13" s="7">
        <f>73.4+73.4+989.32+73.4+330.3</f>
        <v>1539.8200000000002</v>
      </c>
      <c r="E13" s="7"/>
      <c r="F13" s="7"/>
      <c r="G13" s="7"/>
      <c r="H13" s="7"/>
      <c r="I13" s="7"/>
      <c r="J13" s="7"/>
      <c r="K13" s="7"/>
      <c r="L13" s="8">
        <f>0.62+0.62+0.62+0.62+0.62+0.62</f>
        <v>3.72</v>
      </c>
      <c r="M13" s="8"/>
      <c r="N13" s="8"/>
      <c r="O13" s="8"/>
      <c r="P13" s="9">
        <f t="shared" si="0"/>
        <v>2933.56</v>
      </c>
    </row>
    <row r="14" spans="1:16" ht="24" customHeight="1" x14ac:dyDescent="0.2">
      <c r="A14" s="10">
        <v>43894</v>
      </c>
      <c r="B14" s="11">
        <f>32.88+26.3+26.3+26.3</f>
        <v>111.78</v>
      </c>
      <c r="C14" s="7"/>
      <c r="D14" s="11"/>
      <c r="E14" s="11"/>
      <c r="F14" s="11"/>
      <c r="G14" s="11"/>
      <c r="H14" s="11"/>
      <c r="I14" s="11"/>
      <c r="J14" s="11"/>
      <c r="K14" s="11"/>
      <c r="L14" s="8"/>
      <c r="M14" s="8"/>
      <c r="N14" s="8"/>
      <c r="O14" s="8"/>
      <c r="P14" s="9">
        <f t="shared" si="0"/>
        <v>111.78</v>
      </c>
    </row>
    <row r="15" spans="1:16" ht="24" customHeight="1" x14ac:dyDescent="0.2">
      <c r="A15" s="10">
        <v>44627</v>
      </c>
      <c r="B15" s="11">
        <f>13.15+65.75+10.96+21.92+13.15+10.96</f>
        <v>135.89000000000001</v>
      </c>
      <c r="C15" s="7">
        <f>42.78+15.07+9.41+9.96+3.05+13.76+5.02+24.65+16.5+16.96+5.02+13.76+2.94</f>
        <v>178.88</v>
      </c>
      <c r="D15" s="11"/>
      <c r="E15" s="11"/>
      <c r="F15" s="11"/>
      <c r="G15" s="11"/>
      <c r="H15" s="11"/>
      <c r="I15" s="11"/>
      <c r="J15" s="11"/>
      <c r="K15" s="11"/>
      <c r="L15" s="8">
        <f>0.62+0.62+0.62+0.62+0.62+0.62</f>
        <v>3.72</v>
      </c>
      <c r="M15" s="8"/>
      <c r="N15" s="8"/>
      <c r="O15" s="8"/>
      <c r="P15" s="9">
        <f t="shared" si="0"/>
        <v>318.49</v>
      </c>
    </row>
    <row r="16" spans="1:16" ht="24" customHeight="1" x14ac:dyDescent="0.2">
      <c r="A16" s="12">
        <v>44628</v>
      </c>
      <c r="B16" s="11">
        <v>26.3</v>
      </c>
      <c r="C16" s="7"/>
      <c r="D16" s="11"/>
      <c r="E16" s="11"/>
      <c r="F16" s="11"/>
      <c r="G16" s="11"/>
      <c r="H16" s="11"/>
      <c r="I16" s="11"/>
      <c r="J16" s="11"/>
      <c r="K16" s="11"/>
      <c r="L16" s="8"/>
      <c r="M16" s="8"/>
      <c r="N16" s="8"/>
      <c r="O16" s="8"/>
      <c r="P16" s="9">
        <f t="shared" si="0"/>
        <v>26.3</v>
      </c>
    </row>
    <row r="17" spans="1:16" ht="24" customHeight="1" x14ac:dyDescent="0.2">
      <c r="A17" s="12">
        <v>44629</v>
      </c>
      <c r="B17" s="11">
        <f>10.52</f>
        <v>10.52</v>
      </c>
      <c r="C17" s="7">
        <f>7.43+11.3</f>
        <v>18.73</v>
      </c>
      <c r="D17" s="11"/>
      <c r="E17" s="11"/>
      <c r="F17" s="11"/>
      <c r="G17" s="11"/>
      <c r="H17" s="11"/>
      <c r="I17" s="11"/>
      <c r="J17" s="11"/>
      <c r="K17" s="11"/>
      <c r="L17" s="8">
        <v>0.62</v>
      </c>
      <c r="M17" s="8"/>
      <c r="N17" s="8"/>
      <c r="O17" s="8"/>
      <c r="P17" s="9">
        <f t="shared" si="0"/>
        <v>29.87</v>
      </c>
    </row>
    <row r="18" spans="1:16" ht="24" customHeight="1" x14ac:dyDescent="0.2">
      <c r="A18" s="12">
        <v>44630</v>
      </c>
      <c r="B18" s="7">
        <f>32.88</f>
        <v>32.880000000000003</v>
      </c>
      <c r="C18" s="7">
        <f>6.42+8.28+8.02+7.48+7.14+7.13+10.41+9.82+8.89+8.15+145.14</f>
        <v>226.88</v>
      </c>
      <c r="D18" s="11">
        <f>16.68+33.36</f>
        <v>50.04</v>
      </c>
      <c r="E18" s="11">
        <f>21.7+43.41</f>
        <v>65.11</v>
      </c>
      <c r="F18" s="11"/>
      <c r="G18" s="11"/>
      <c r="H18" s="11"/>
      <c r="I18" s="11"/>
      <c r="J18" s="11">
        <v>34</v>
      </c>
      <c r="K18" s="11">
        <v>21.25</v>
      </c>
      <c r="L18" s="8">
        <f>0.62+0.62+0.62+0.62+0.62</f>
        <v>3.1</v>
      </c>
      <c r="M18" s="8"/>
      <c r="N18" s="8"/>
      <c r="O18" s="8"/>
      <c r="P18" s="9">
        <f t="shared" si="0"/>
        <v>433.26000000000005</v>
      </c>
    </row>
    <row r="19" spans="1:16" ht="24" customHeight="1" x14ac:dyDescent="0.2">
      <c r="A19" s="13">
        <v>44631</v>
      </c>
      <c r="B19" s="7">
        <v>32.880000000000003</v>
      </c>
      <c r="C19" s="7">
        <f>7.14+8.25+8.28+8.02+7.48+6.42</f>
        <v>45.59</v>
      </c>
      <c r="D19" s="7"/>
      <c r="E19" s="7">
        <f>206.33+224.24</f>
        <v>430.57000000000005</v>
      </c>
      <c r="F19" s="7"/>
      <c r="G19" s="7"/>
      <c r="H19" s="7"/>
      <c r="I19" s="7">
        <v>2.39</v>
      </c>
      <c r="J19" s="7"/>
      <c r="K19" s="7"/>
      <c r="L19" s="8">
        <f>0.62+0.62</f>
        <v>1.24</v>
      </c>
      <c r="M19" s="8"/>
      <c r="N19" s="8"/>
      <c r="O19" s="8"/>
      <c r="P19" s="9">
        <f t="shared" si="0"/>
        <v>512.67000000000007</v>
      </c>
    </row>
    <row r="20" spans="1:16" ht="24" customHeight="1" x14ac:dyDescent="0.2">
      <c r="A20" s="13">
        <v>44635</v>
      </c>
      <c r="B20" s="7"/>
      <c r="C20" s="7">
        <f>52.84+31.52+12.56+15.26+14.96+14.13+13.76</f>
        <v>155.03</v>
      </c>
      <c r="D20" s="7"/>
      <c r="E20" s="7"/>
      <c r="F20" s="7"/>
      <c r="G20" s="7"/>
      <c r="H20" s="7"/>
      <c r="I20" s="7"/>
      <c r="J20" s="7">
        <v>25.75</v>
      </c>
      <c r="K20" s="7">
        <v>21.25</v>
      </c>
      <c r="L20" s="8">
        <f>0.62+0.62</f>
        <v>1.24</v>
      </c>
      <c r="M20" s="8"/>
      <c r="N20" s="8"/>
      <c r="O20" s="8"/>
      <c r="P20" s="9">
        <f t="shared" si="0"/>
        <v>203.27</v>
      </c>
    </row>
    <row r="21" spans="1:16" ht="24" customHeight="1" x14ac:dyDescent="0.2">
      <c r="A21" s="13">
        <v>44636</v>
      </c>
      <c r="B21" s="7">
        <f>5.48+13.15</f>
        <v>18.630000000000003</v>
      </c>
      <c r="C21" s="7">
        <f>7.29+8.46+8.19+7.63+6.57+15.15+18.39+7.22+17.04+16.58</f>
        <v>112.52</v>
      </c>
      <c r="D21" s="7"/>
      <c r="E21" s="7"/>
      <c r="F21" s="7">
        <v>29.5</v>
      </c>
      <c r="G21" s="7"/>
      <c r="H21" s="7"/>
      <c r="I21" s="7"/>
      <c r="J21" s="7"/>
      <c r="K21" s="7"/>
      <c r="L21" s="8">
        <f>0.62+0.62</f>
        <v>1.24</v>
      </c>
      <c r="M21" s="8"/>
      <c r="N21" s="8"/>
      <c r="O21" s="8"/>
      <c r="P21" s="9">
        <f t="shared" si="0"/>
        <v>161.89000000000001</v>
      </c>
    </row>
    <row r="22" spans="1:16" ht="24" customHeight="1" x14ac:dyDescent="0.2">
      <c r="A22" s="13">
        <v>44637</v>
      </c>
      <c r="B22" s="7"/>
      <c r="C22" s="7"/>
      <c r="D22" s="7"/>
      <c r="E22" s="7"/>
      <c r="F22" s="7"/>
      <c r="G22" s="7"/>
      <c r="H22" s="7"/>
      <c r="I22" s="7">
        <v>48.56</v>
      </c>
      <c r="J22" s="7">
        <v>34</v>
      </c>
      <c r="K22" s="7">
        <v>21.25</v>
      </c>
      <c r="L22" s="8">
        <v>0.62</v>
      </c>
      <c r="M22" s="8"/>
      <c r="N22" s="8"/>
      <c r="O22" s="8"/>
      <c r="P22" s="9">
        <f t="shared" si="0"/>
        <v>104.43</v>
      </c>
    </row>
    <row r="23" spans="1:16" ht="24" customHeight="1" x14ac:dyDescent="0.2">
      <c r="A23" s="13">
        <v>44638</v>
      </c>
      <c r="B23" s="7">
        <f>10.96+26.3</f>
        <v>37.260000000000005</v>
      </c>
      <c r="C23" s="7">
        <f>12.72+13.92+14.29+15.12+15.43</f>
        <v>71.47999999999999</v>
      </c>
      <c r="D23" s="7"/>
      <c r="E23" s="7"/>
      <c r="F23" s="7"/>
      <c r="G23" s="7"/>
      <c r="H23" s="7"/>
      <c r="I23" s="7"/>
      <c r="J23" s="7"/>
      <c r="K23" s="7"/>
      <c r="L23" s="8">
        <v>0.62</v>
      </c>
      <c r="M23" s="8"/>
      <c r="N23" s="8"/>
      <c r="O23" s="8"/>
      <c r="P23" s="9">
        <f t="shared" si="0"/>
        <v>109.36</v>
      </c>
    </row>
    <row r="24" spans="1:16" ht="24" customHeight="1" x14ac:dyDescent="0.2">
      <c r="A24" s="13">
        <v>44643</v>
      </c>
      <c r="B24" s="7">
        <f>124.92+10.96</f>
        <v>135.88</v>
      </c>
      <c r="C24" s="7">
        <f>13.73+13.46+4.71+13.76+12.56</f>
        <v>58.220000000000006</v>
      </c>
      <c r="D24" s="7"/>
      <c r="E24" s="7"/>
      <c r="F24" s="7"/>
      <c r="G24" s="7"/>
      <c r="H24" s="7"/>
      <c r="I24" s="7"/>
      <c r="J24" s="7"/>
      <c r="K24" s="7"/>
      <c r="L24" s="8">
        <f>0.62</f>
        <v>0.62</v>
      </c>
      <c r="M24" s="8"/>
      <c r="N24" s="8"/>
      <c r="O24" s="8"/>
      <c r="P24" s="9">
        <f t="shared" si="0"/>
        <v>194.72</v>
      </c>
    </row>
    <row r="25" spans="1:16" ht="24" customHeight="1" x14ac:dyDescent="0.2">
      <c r="A25" s="13">
        <v>44644</v>
      </c>
      <c r="B25" s="7">
        <f>124.92+26.3+62.46</f>
        <v>213.68</v>
      </c>
      <c r="C25" s="7"/>
      <c r="D25" s="7"/>
      <c r="E25" s="7"/>
      <c r="F25" s="7"/>
      <c r="G25" s="7"/>
      <c r="H25" s="7"/>
      <c r="I25" s="7"/>
      <c r="J25" s="7"/>
      <c r="K25" s="7"/>
      <c r="L25" s="8"/>
      <c r="M25" s="8"/>
      <c r="N25" s="8"/>
      <c r="O25" s="8"/>
      <c r="P25" s="9">
        <f t="shared" si="0"/>
        <v>213.68</v>
      </c>
    </row>
    <row r="26" spans="1:16" ht="24" customHeight="1" x14ac:dyDescent="0.2">
      <c r="A26" s="13">
        <v>44648</v>
      </c>
      <c r="B26" s="7">
        <f>26.3+26.3</f>
        <v>52.6</v>
      </c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  <c r="N26" s="8"/>
      <c r="O26" s="8"/>
      <c r="P26" s="9">
        <f t="shared" si="0"/>
        <v>52.6</v>
      </c>
    </row>
    <row r="27" spans="1:16" ht="24" customHeight="1" x14ac:dyDescent="0.2">
      <c r="A27" s="13">
        <v>44649</v>
      </c>
      <c r="B27" s="7">
        <v>124.92</v>
      </c>
      <c r="C27" s="7">
        <f>24.65</f>
        <v>24.65</v>
      </c>
      <c r="D27" s="7">
        <f>348.65</f>
        <v>348.65</v>
      </c>
      <c r="E27" s="7"/>
      <c r="F27" s="7"/>
      <c r="G27" s="7"/>
      <c r="H27" s="7"/>
      <c r="I27" s="7"/>
      <c r="J27" s="7">
        <v>34</v>
      </c>
      <c r="K27" s="7">
        <v>21.25</v>
      </c>
      <c r="L27" s="8">
        <v>0.62</v>
      </c>
      <c r="M27" s="8"/>
      <c r="N27" s="8"/>
      <c r="O27" s="8"/>
      <c r="P27" s="9">
        <f t="shared" si="0"/>
        <v>554.09</v>
      </c>
    </row>
    <row r="28" spans="1:16" ht="24" customHeight="1" x14ac:dyDescent="0.2">
      <c r="A28" s="13">
        <v>44650</v>
      </c>
      <c r="B28" s="7">
        <v>26.3</v>
      </c>
      <c r="C28" s="7">
        <f>13.44+12.25+3.46+3.65+3.73</f>
        <v>36.529999999999994</v>
      </c>
      <c r="D28" s="7"/>
      <c r="E28" s="7">
        <f>5.08+4.8+18.65+17.04</f>
        <v>45.569999999999993</v>
      </c>
      <c r="F28" s="7"/>
      <c r="G28" s="7"/>
      <c r="H28" s="7"/>
      <c r="I28" s="7"/>
      <c r="J28" s="7"/>
      <c r="K28" s="7"/>
      <c r="L28" s="8">
        <f>0.62+0.62</f>
        <v>1.24</v>
      </c>
      <c r="M28" s="8"/>
      <c r="N28" s="8"/>
      <c r="O28" s="8"/>
      <c r="P28" s="9">
        <f t="shared" si="0"/>
        <v>109.63999999999999</v>
      </c>
    </row>
    <row r="29" spans="1:16" ht="24" customHeight="1" x14ac:dyDescent="0.2">
      <c r="A29" s="13">
        <v>44651</v>
      </c>
      <c r="B29" s="7">
        <f>32.88+26.3+26.3+26.3+26.3+26.3+26.3+26.3+54.79</f>
        <v>271.77000000000004</v>
      </c>
      <c r="C29" s="7">
        <f>13.86+3.69+16.18+22.02+13.48</f>
        <v>69.23</v>
      </c>
      <c r="D29" s="7"/>
      <c r="E29" s="7"/>
      <c r="F29" s="7">
        <v>18.5</v>
      </c>
      <c r="G29" s="7"/>
      <c r="H29" s="7">
        <v>18.5</v>
      </c>
      <c r="I29" s="7"/>
      <c r="J29" s="7"/>
      <c r="K29" s="7"/>
      <c r="L29" s="8">
        <f>0.62</f>
        <v>0.62</v>
      </c>
      <c r="M29" s="8"/>
      <c r="N29" s="8"/>
      <c r="O29" s="8"/>
      <c r="P29" s="9">
        <f t="shared" si="0"/>
        <v>378.62000000000006</v>
      </c>
    </row>
    <row r="30" spans="1:16" ht="24" customHeight="1" x14ac:dyDescent="0.2">
      <c r="A30" s="12" t="s">
        <v>30</v>
      </c>
      <c r="B30" s="18">
        <f t="shared" ref="B30:L30" si="1">SUM(B12:B29)</f>
        <v>2381.92</v>
      </c>
      <c r="C30" s="19">
        <f t="shared" si="1"/>
        <v>1736.79</v>
      </c>
      <c r="D30" s="19">
        <f t="shared" si="1"/>
        <v>2121.2600000000002</v>
      </c>
      <c r="E30" s="19">
        <f t="shared" si="1"/>
        <v>586.49</v>
      </c>
      <c r="F30" s="19">
        <f t="shared" si="1"/>
        <v>48</v>
      </c>
      <c r="G30" s="19">
        <f t="shared" si="1"/>
        <v>55.25</v>
      </c>
      <c r="H30" s="19">
        <f t="shared" si="1"/>
        <v>18.5</v>
      </c>
      <c r="I30" s="19">
        <f t="shared" si="1"/>
        <v>50.95</v>
      </c>
      <c r="J30" s="19">
        <f t="shared" si="1"/>
        <v>127.75</v>
      </c>
      <c r="K30" s="19">
        <f t="shared" si="1"/>
        <v>85</v>
      </c>
      <c r="L30" s="19">
        <f t="shared" si="1"/>
        <v>22.32</v>
      </c>
      <c r="M30" s="20"/>
      <c r="N30" s="20">
        <f>SUM(N12:N29)</f>
        <v>0</v>
      </c>
      <c r="O30" s="21">
        <f>SUM(O12:O29)</f>
        <v>0</v>
      </c>
      <c r="P30" s="14">
        <f>SUM(P12:P29)</f>
        <v>7234.2300000000023</v>
      </c>
    </row>
    <row r="31" spans="1:16" ht="14.2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4" t="s">
        <v>31</v>
      </c>
      <c r="M31" s="24"/>
      <c r="N31" s="24"/>
      <c r="O31" s="24"/>
      <c r="P31" s="24"/>
    </row>
    <row r="32" spans="1:16" ht="24" customHeight="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</row>
    <row r="33" spans="1:16" ht="24" customHeight="1" x14ac:dyDescent="0.2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31:P31"/>
  </mergeCells>
  <pageMargins left="0.51180555555555596" right="0.51180555555555596" top="0.196527777777778" bottom="0.196527777777778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2023-05-05T13:04:13Z</dcterms:modified>
  <dc:language>pt-BR</dc:language>
</cp:coreProperties>
</file>