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MAIO 25%" sheetId="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7" i="5" l="1"/>
  <c r="N27" i="5"/>
  <c r="M27" i="5"/>
  <c r="K27" i="5"/>
  <c r="J27" i="5"/>
  <c r="I27" i="5"/>
  <c r="H27" i="5"/>
  <c r="G27" i="5"/>
  <c r="F27" i="5"/>
  <c r="D27" i="5"/>
  <c r="L26" i="5"/>
  <c r="P26" i="5" s="1"/>
  <c r="E26" i="5"/>
  <c r="D26" i="5"/>
  <c r="C26" i="5"/>
  <c r="B26" i="5"/>
  <c r="P25" i="5"/>
  <c r="C24" i="5"/>
  <c r="P24" i="5" s="1"/>
  <c r="P23" i="5"/>
  <c r="B23" i="5"/>
  <c r="P22" i="5"/>
  <c r="P21" i="5"/>
  <c r="P20" i="5"/>
  <c r="C20" i="5"/>
  <c r="L19" i="5"/>
  <c r="L27" i="5" s="1"/>
  <c r="E19" i="5"/>
  <c r="E27" i="5" s="1"/>
  <c r="D19" i="5"/>
  <c r="C19" i="5"/>
  <c r="B19" i="5"/>
  <c r="P19" i="5" s="1"/>
  <c r="P18" i="5"/>
  <c r="P17" i="5"/>
  <c r="B16" i="5"/>
  <c r="P16" i="5" s="1"/>
  <c r="P15" i="5"/>
  <c r="B15" i="5"/>
  <c r="L14" i="5"/>
  <c r="C14" i="5"/>
  <c r="P14" i="5" s="1"/>
  <c r="L13" i="5"/>
  <c r="C13" i="5"/>
  <c r="B13" i="5"/>
  <c r="P13" i="5" s="1"/>
  <c r="L12" i="5"/>
  <c r="D12" i="5"/>
  <c r="C12" i="5"/>
  <c r="C27" i="5" s="1"/>
  <c r="B12" i="5"/>
  <c r="P12" i="5" s="1"/>
  <c r="P27" i="5" l="1"/>
  <c r="B27" i="5"/>
</calcChain>
</file>

<file path=xl/sharedStrings.xml><?xml version="1.0" encoding="utf-8"?>
<sst xmlns="http://schemas.openxmlformats.org/spreadsheetml/2006/main" count="32" uniqueCount="32">
  <si>
    <t>Modelo para rateio dos recebimentos</t>
  </si>
  <si>
    <t>CRMV-AP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</si>
  <si>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</si>
  <si>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</si>
  <si>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</si>
  <si>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</si>
  <si>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</si>
  <si>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</si>
  <si>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</si>
  <si>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</si>
  <si>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</si>
  <si>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</si>
  <si>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</si>
  <si>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</si>
  <si>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</si>
  <si>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</si>
  <si>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</si>
  <si>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</si>
  <si>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</si>
  <si>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</si>
  <si>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</si>
  <si>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</si>
  <si>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</si>
  <si>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</si>
  <si>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</si>
  <si>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</si>
  <si>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</si>
  <si>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</si>
  <si>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</si>
  <si>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</si>
  <si>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>Planilha Diária de Valores repassados ao CFMV Cota Parte 25%</t>
  </si>
  <si>
    <t>Macapá-AP, 31 de maio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</si>
</sst>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32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5" fontId="1" fillId="0" borderId="5" xfId="0" applyNumberFormat="1" applyFont="1" applyBorder="1" applyAlignment="1" applyProtection="1">
      <alignment horizontal="center" vertical="center" wrapText="1"/>
    </xf>
    <xf numFmtId="166" fontId="1" fillId="0" borderId="3" xfId="1" applyFont="1" applyBorder="1" applyAlignment="1" applyProtection="1"/>
    <xf numFmtId="165" fontId="1" fillId="0" borderId="3" xfId="0" applyNumberFormat="1" applyFont="1" applyBorder="1" applyAlignment="1" applyProtection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1" fillId="3" borderId="4" xfId="1" applyFont="1" applyFill="1" applyBorder="1" applyAlignment="1" applyProtection="1"/>
    <xf numFmtId="166" fontId="1" fillId="3" borderId="8" xfId="1" applyFont="1" applyFill="1" applyBorder="1" applyAlignment="1" applyProtection="1"/>
    <xf numFmtId="166" fontId="1" fillId="2" borderId="1" xfId="1" applyFont="1" applyFill="1" applyBorder="1" applyAlignment="1" applyProtection="1"/>
    <xf numFmtId="166" fontId="1" fillId="3" borderId="7" xfId="1" applyFont="1" applyFill="1" applyBorder="1" applyAlignment="1" applyProtection="1"/>
    <xf numFmtId="166" fontId="3" fillId="3" borderId="8" xfId="1" applyFont="1" applyFill="1" applyBorder="1" applyAlignment="1" applyProtection="1"/>
    <xf numFmtId="166" fontId="1" fillId="0" borderId="0" xfId="0" applyNumberFormat="1" applyFont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abSelected="1" topLeftCell="A4" zoomScaleNormal="100" workbookViewId="0">
      <pane xSplit="1" ySplit="8" topLeftCell="B21" activePane="bottomRight" state="frozen"/>
      <selection activeCell="A4" sqref="A4"/>
      <selection pane="topRight" activeCell="B4" sqref="B4"/>
      <selection pane="bottomLeft" activeCell="A21" sqref="A21"/>
      <selection pane="bottomRight" activeCell="R27" activeCellId="1" sqref="R21:V23 R27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30</v>
      </c>
      <c r="B5" s="2"/>
      <c r="C5" s="2"/>
      <c r="D5" s="2"/>
    </row>
    <row r="6" spans="1:16" x14ac:dyDescent="0.2">
      <c r="A6" s="26">
        <v>44682</v>
      </c>
      <c r="B6" s="26"/>
      <c r="L6" s="27"/>
      <c r="M6" s="27"/>
      <c r="N6" s="27"/>
      <c r="O6" s="27"/>
    </row>
    <row r="7" spans="1:16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</row>
    <row r="8" spans="1:16" x14ac:dyDescent="0.2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/>
      <c r="J8" s="3" t="s">
        <v>9</v>
      </c>
      <c r="K8" s="3" t="s">
        <v>10</v>
      </c>
      <c r="L8" s="4"/>
      <c r="M8" s="4" t="s">
        <v>11</v>
      </c>
      <c r="N8" s="4" t="s">
        <v>12</v>
      </c>
      <c r="O8" s="4" t="s">
        <v>13</v>
      </c>
      <c r="P8" s="5"/>
    </row>
    <row r="9" spans="1:16" ht="15" customHeight="1" x14ac:dyDescent="0.2">
      <c r="A9" s="30"/>
      <c r="B9" s="31" t="s">
        <v>14</v>
      </c>
      <c r="C9" s="31" t="s">
        <v>15</v>
      </c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31" t="s">
        <v>21</v>
      </c>
      <c r="J9" s="31" t="s">
        <v>22</v>
      </c>
      <c r="K9" s="31" t="s">
        <v>23</v>
      </c>
      <c r="L9" s="23" t="s">
        <v>24</v>
      </c>
      <c r="M9" s="23" t="s">
        <v>25</v>
      </c>
      <c r="N9" s="23" t="s">
        <v>26</v>
      </c>
      <c r="O9" s="23" t="s">
        <v>27</v>
      </c>
      <c r="P9" s="24" t="s">
        <v>28</v>
      </c>
    </row>
    <row r="10" spans="1:16" ht="11.25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3"/>
      <c r="M10" s="23"/>
      <c r="N10" s="23"/>
      <c r="O10" s="23"/>
      <c r="P10" s="24"/>
    </row>
    <row r="11" spans="1:16" ht="11.25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3"/>
      <c r="M11" s="23"/>
      <c r="N11" s="23"/>
      <c r="O11" s="23"/>
      <c r="P11" s="24"/>
    </row>
    <row r="12" spans="1:16" ht="23.25" customHeight="1" x14ac:dyDescent="0.2">
      <c r="A12" s="6">
        <v>44683</v>
      </c>
      <c r="B12" s="7">
        <f>26.3+26.3+26.3+26.3+26.3+21.92+26.3+26.3+26.3+26.3+26.3+10.52+26.3+26.3</f>
        <v>348.04000000000008</v>
      </c>
      <c r="C12" s="7">
        <f>24.82+13.56+3.72+22.17+13.96+16.3+7.48+11.39</f>
        <v>113.40000000000002</v>
      </c>
      <c r="D12" s="7">
        <f>73.4+73.4+73.4</f>
        <v>220.20000000000002</v>
      </c>
      <c r="E12" s="7"/>
      <c r="F12" s="7"/>
      <c r="G12" s="7"/>
      <c r="H12" s="7"/>
      <c r="I12" s="7"/>
      <c r="J12" s="7"/>
      <c r="K12" s="7"/>
      <c r="L12" s="8">
        <f>0.62+0.62+0.62</f>
        <v>1.8599999999999999</v>
      </c>
      <c r="M12" s="8"/>
      <c r="N12" s="8"/>
      <c r="O12" s="8"/>
      <c r="P12" s="9">
        <f t="shared" ref="P12:P26" si="0">SUM(B12:L12)</f>
        <v>683.50000000000011</v>
      </c>
    </row>
    <row r="13" spans="1:16" ht="23.25" customHeight="1" x14ac:dyDescent="0.2">
      <c r="A13" s="6">
        <v>44319</v>
      </c>
      <c r="B13" s="7">
        <f>13.15+32.88+10.96+13.15+32.88+26.3+10.96+26.3</f>
        <v>166.58000000000004</v>
      </c>
      <c r="C13" s="7">
        <f>44.54+15.3+40.03+35.11+13.86+5.06+9.48+10.03+3.06+18.5+15.26+17.16+16.71+7.26+5.06+13.86+2.96</f>
        <v>273.24</v>
      </c>
      <c r="D13" s="7"/>
      <c r="E13" s="7"/>
      <c r="F13" s="7"/>
      <c r="G13" s="7"/>
      <c r="H13" s="7"/>
      <c r="I13" s="7"/>
      <c r="J13" s="7"/>
      <c r="K13" s="7"/>
      <c r="L13" s="8">
        <f>0.62+0.62+0.62+0.62+0.62+0.62</f>
        <v>3.72</v>
      </c>
      <c r="M13" s="8"/>
      <c r="N13" s="8"/>
      <c r="O13" s="8"/>
      <c r="P13" s="9">
        <f t="shared" si="0"/>
        <v>443.54000000000008</v>
      </c>
    </row>
    <row r="14" spans="1:16" ht="24" customHeight="1" x14ac:dyDescent="0.2">
      <c r="A14" s="6">
        <v>44320</v>
      </c>
      <c r="B14" s="7">
        <v>13.15</v>
      </c>
      <c r="C14" s="7">
        <f>17.2+16.74+29.69</f>
        <v>63.629999999999995</v>
      </c>
      <c r="D14" s="7"/>
      <c r="E14" s="7"/>
      <c r="F14" s="7"/>
      <c r="G14" s="7"/>
      <c r="H14" s="7"/>
      <c r="I14" s="7"/>
      <c r="J14" s="7"/>
      <c r="K14" s="7"/>
      <c r="L14" s="8">
        <f>0.62+0.62</f>
        <v>1.24</v>
      </c>
      <c r="M14" s="8"/>
      <c r="N14" s="8"/>
      <c r="O14" s="8"/>
      <c r="P14" s="9">
        <f t="shared" si="0"/>
        <v>78.02</v>
      </c>
    </row>
    <row r="15" spans="1:16" ht="24" customHeight="1" x14ac:dyDescent="0.2">
      <c r="A15" s="10">
        <v>44321</v>
      </c>
      <c r="B15" s="11">
        <f>26.3+131.5</f>
        <v>157.80000000000001</v>
      </c>
      <c r="C15" s="7"/>
      <c r="D15" s="11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9">
        <f t="shared" si="0"/>
        <v>157.80000000000001</v>
      </c>
    </row>
    <row r="16" spans="1:16" ht="24" customHeight="1" x14ac:dyDescent="0.2">
      <c r="A16" s="10">
        <v>44322</v>
      </c>
      <c r="B16" s="11">
        <f>26.3+26.3</f>
        <v>52.6</v>
      </c>
      <c r="C16" s="7"/>
      <c r="D16" s="11"/>
      <c r="E16" s="11"/>
      <c r="F16" s="11"/>
      <c r="G16" s="11"/>
      <c r="H16" s="11"/>
      <c r="I16" s="11"/>
      <c r="J16" s="11"/>
      <c r="K16" s="11"/>
      <c r="L16" s="8"/>
      <c r="M16" s="8"/>
      <c r="N16" s="8"/>
      <c r="O16" s="8"/>
      <c r="P16" s="9">
        <f t="shared" si="0"/>
        <v>52.6</v>
      </c>
    </row>
    <row r="17" spans="1:18" ht="24" customHeight="1" x14ac:dyDescent="0.2">
      <c r="A17" s="12">
        <v>44690</v>
      </c>
      <c r="B17" s="11">
        <v>26.3</v>
      </c>
      <c r="C17" s="7"/>
      <c r="D17" s="11"/>
      <c r="E17" s="11"/>
      <c r="F17" s="11"/>
      <c r="G17" s="11"/>
      <c r="H17" s="11"/>
      <c r="I17" s="11"/>
      <c r="J17" s="11"/>
      <c r="K17" s="11"/>
      <c r="L17" s="8"/>
      <c r="M17" s="8"/>
      <c r="N17" s="8"/>
      <c r="O17" s="8"/>
      <c r="P17" s="9">
        <f t="shared" si="0"/>
        <v>26.3</v>
      </c>
    </row>
    <row r="18" spans="1:18" ht="24" customHeight="1" x14ac:dyDescent="0.2">
      <c r="A18" s="12">
        <v>44691</v>
      </c>
      <c r="B18" s="11"/>
      <c r="C18" s="7"/>
      <c r="D18" s="11"/>
      <c r="E18" s="11"/>
      <c r="F18" s="11"/>
      <c r="G18" s="11"/>
      <c r="H18" s="11"/>
      <c r="I18" s="11"/>
      <c r="J18" s="11">
        <v>25.75</v>
      </c>
      <c r="K18" s="11">
        <v>21.25</v>
      </c>
      <c r="L18" s="8"/>
      <c r="M18" s="8"/>
      <c r="N18" s="8"/>
      <c r="O18" s="8"/>
      <c r="P18" s="9">
        <f t="shared" si="0"/>
        <v>47</v>
      </c>
    </row>
    <row r="19" spans="1:18" ht="24" customHeight="1" x14ac:dyDescent="0.2">
      <c r="A19" s="12">
        <v>44692</v>
      </c>
      <c r="B19" s="11">
        <f>65.75+10.96</f>
        <v>76.710000000000008</v>
      </c>
      <c r="C19" s="7">
        <f>40.58+35.62+5.1+13.96+2.98</f>
        <v>98.24</v>
      </c>
      <c r="D19" s="11">
        <f>16.68+33.36+33.36</f>
        <v>83.4</v>
      </c>
      <c r="E19" s="11">
        <f>22.6+45.19+45.19</f>
        <v>112.97999999999999</v>
      </c>
      <c r="F19" s="11"/>
      <c r="G19" s="11"/>
      <c r="H19" s="11"/>
      <c r="I19" s="11"/>
      <c r="J19" s="11"/>
      <c r="K19" s="11"/>
      <c r="L19" s="8">
        <f>0.62+0.62+0.62+0.62+0.62</f>
        <v>3.1</v>
      </c>
      <c r="M19" s="8"/>
      <c r="N19" s="8"/>
      <c r="O19" s="8"/>
      <c r="P19" s="9">
        <f t="shared" si="0"/>
        <v>374.43000000000006</v>
      </c>
    </row>
    <row r="20" spans="1:18" ht="24" customHeight="1" x14ac:dyDescent="0.2">
      <c r="A20" s="12">
        <v>44693</v>
      </c>
      <c r="B20" s="7"/>
      <c r="C20" s="7">
        <f>4.67+27.6+20.3</f>
        <v>52.570000000000007</v>
      </c>
      <c r="D20" s="11"/>
      <c r="E20" s="11"/>
      <c r="F20" s="11"/>
      <c r="G20" s="11"/>
      <c r="H20" s="11"/>
      <c r="I20" s="11"/>
      <c r="J20" s="11"/>
      <c r="K20" s="11"/>
      <c r="L20" s="8">
        <v>0.62</v>
      </c>
      <c r="M20" s="8"/>
      <c r="N20" s="8"/>
      <c r="O20" s="8"/>
      <c r="P20" s="9">
        <f t="shared" si="0"/>
        <v>53.190000000000005</v>
      </c>
    </row>
    <row r="21" spans="1:18" ht="24" customHeight="1" x14ac:dyDescent="0.2">
      <c r="A21" s="12">
        <v>44329</v>
      </c>
      <c r="B21" s="7">
        <v>32.880000000000003</v>
      </c>
      <c r="C21" s="7"/>
      <c r="D21" s="11">
        <v>244.67</v>
      </c>
      <c r="E21" s="11"/>
      <c r="F21" s="11"/>
      <c r="G21" s="11">
        <v>55.25</v>
      </c>
      <c r="H21" s="11"/>
      <c r="I21" s="11"/>
      <c r="J21" s="11"/>
      <c r="K21" s="11"/>
      <c r="L21" s="8"/>
      <c r="M21" s="8"/>
      <c r="N21" s="8"/>
      <c r="O21" s="8"/>
      <c r="P21" s="9">
        <f t="shared" si="0"/>
        <v>332.8</v>
      </c>
    </row>
    <row r="22" spans="1:18" ht="24" customHeight="1" x14ac:dyDescent="0.2">
      <c r="A22" s="13">
        <v>44705</v>
      </c>
      <c r="B22" s="7">
        <v>43.83</v>
      </c>
      <c r="C22" s="7"/>
      <c r="D22" s="7"/>
      <c r="E22" s="7"/>
      <c r="F22" s="7"/>
      <c r="G22" s="7"/>
      <c r="H22" s="7"/>
      <c r="I22" s="7"/>
      <c r="J22" s="7">
        <v>34</v>
      </c>
      <c r="K22" s="7">
        <v>21.25</v>
      </c>
      <c r="L22" s="8"/>
      <c r="M22" s="8"/>
      <c r="N22" s="8"/>
      <c r="O22" s="8"/>
      <c r="P22" s="9">
        <f t="shared" si="0"/>
        <v>99.08</v>
      </c>
    </row>
    <row r="23" spans="1:18" ht="24" customHeight="1" x14ac:dyDescent="0.2">
      <c r="A23" s="13">
        <v>44342</v>
      </c>
      <c r="B23" s="7">
        <f>131.5+26.3</f>
        <v>157.80000000000001</v>
      </c>
      <c r="C23" s="7"/>
      <c r="D23" s="7"/>
      <c r="E23" s="7"/>
      <c r="F23" s="7">
        <v>18.5</v>
      </c>
      <c r="G23" s="7"/>
      <c r="H23" s="7">
        <v>18.5</v>
      </c>
      <c r="I23" s="7"/>
      <c r="J23" s="7"/>
      <c r="K23" s="7"/>
      <c r="L23" s="8"/>
      <c r="M23" s="8"/>
      <c r="N23" s="8"/>
      <c r="O23" s="8"/>
      <c r="P23" s="9">
        <f t="shared" si="0"/>
        <v>194.8</v>
      </c>
    </row>
    <row r="24" spans="1:18" ht="24" customHeight="1" x14ac:dyDescent="0.2">
      <c r="A24" s="13">
        <v>44708</v>
      </c>
      <c r="B24" s="7">
        <v>10.96</v>
      </c>
      <c r="C24" s="7">
        <f>13.91+13.64+4.78+13.96+12.75</f>
        <v>59.04</v>
      </c>
      <c r="D24" s="7"/>
      <c r="E24" s="7"/>
      <c r="F24" s="7"/>
      <c r="G24" s="7"/>
      <c r="H24" s="7"/>
      <c r="I24" s="7"/>
      <c r="J24" s="7"/>
      <c r="K24" s="7"/>
      <c r="L24" s="8">
        <v>0.62</v>
      </c>
      <c r="M24" s="8"/>
      <c r="N24" s="8"/>
      <c r="O24" s="8"/>
      <c r="P24" s="9">
        <f t="shared" si="0"/>
        <v>70.62</v>
      </c>
    </row>
    <row r="25" spans="1:18" ht="24" customHeight="1" x14ac:dyDescent="0.2">
      <c r="A25" s="13">
        <v>44711</v>
      </c>
      <c r="B25" s="7">
        <v>26.3</v>
      </c>
      <c r="C25" s="7">
        <v>120.02</v>
      </c>
      <c r="D25" s="7"/>
      <c r="E25" s="7"/>
      <c r="F25" s="7"/>
      <c r="G25" s="7"/>
      <c r="H25" s="7"/>
      <c r="I25" s="7"/>
      <c r="J25" s="7">
        <v>34</v>
      </c>
      <c r="K25" s="7">
        <v>21.25</v>
      </c>
      <c r="L25" s="8">
        <v>0.62</v>
      </c>
      <c r="M25" s="8"/>
      <c r="N25" s="8"/>
      <c r="O25" s="8"/>
      <c r="P25" s="9">
        <f t="shared" si="0"/>
        <v>202.19</v>
      </c>
    </row>
    <row r="26" spans="1:18" ht="24" customHeight="1" x14ac:dyDescent="0.2">
      <c r="A26" s="13">
        <v>44347</v>
      </c>
      <c r="B26" s="7">
        <f>43.83+26.3+26.3+26.3+26.3+26.3+26.3+10.96</f>
        <v>212.59000000000003</v>
      </c>
      <c r="C26" s="7">
        <f>24.98+3.78+3.7+3.5+13.64+12.44+11.06+12.95+10.42</f>
        <v>96.47</v>
      </c>
      <c r="D26" s="7">
        <f>73.25+367</f>
        <v>440.25</v>
      </c>
      <c r="E26" s="7">
        <f>17.3+18.92+5.14+4.87</f>
        <v>46.23</v>
      </c>
      <c r="F26" s="7">
        <v>18.5</v>
      </c>
      <c r="G26" s="7"/>
      <c r="H26" s="7">
        <v>18.5</v>
      </c>
      <c r="I26" s="7">
        <v>3.23</v>
      </c>
      <c r="J26" s="7"/>
      <c r="K26" s="7"/>
      <c r="L26" s="8">
        <f>0.62+0.62+0.62+0.62+0.62</f>
        <v>3.1</v>
      </c>
      <c r="M26" s="19"/>
      <c r="N26" s="19"/>
      <c r="O26" s="19"/>
      <c r="P26" s="9">
        <f t="shared" si="0"/>
        <v>838.87000000000012</v>
      </c>
    </row>
    <row r="27" spans="1:18" ht="24" customHeight="1" x14ac:dyDescent="0.2">
      <c r="A27" s="12" t="s">
        <v>29</v>
      </c>
      <c r="B27" s="20">
        <f t="shared" ref="B27:P27" si="1">SUM(B12:B26)</f>
        <v>1325.5400000000004</v>
      </c>
      <c r="C27" s="20">
        <f t="shared" si="1"/>
        <v>876.61</v>
      </c>
      <c r="D27" s="20">
        <f t="shared" si="1"/>
        <v>988.52</v>
      </c>
      <c r="E27" s="20">
        <f t="shared" si="1"/>
        <v>159.20999999999998</v>
      </c>
      <c r="F27" s="20">
        <f t="shared" si="1"/>
        <v>37</v>
      </c>
      <c r="G27" s="20">
        <f t="shared" si="1"/>
        <v>55.25</v>
      </c>
      <c r="H27" s="20">
        <f t="shared" si="1"/>
        <v>37</v>
      </c>
      <c r="I27" s="20">
        <f t="shared" si="1"/>
        <v>3.23</v>
      </c>
      <c r="J27" s="20">
        <f t="shared" si="1"/>
        <v>93.75</v>
      </c>
      <c r="K27" s="20">
        <f t="shared" si="1"/>
        <v>63.75</v>
      </c>
      <c r="L27" s="20">
        <f t="shared" si="1"/>
        <v>14.879999999999997</v>
      </c>
      <c r="M27" s="20">
        <f t="shared" si="1"/>
        <v>0</v>
      </c>
      <c r="N27" s="17">
        <f t="shared" si="1"/>
        <v>0</v>
      </c>
      <c r="O27" s="18">
        <f t="shared" si="1"/>
        <v>0</v>
      </c>
      <c r="P27" s="21">
        <f t="shared" si="1"/>
        <v>3654.7400000000007</v>
      </c>
      <c r="R27" s="22"/>
    </row>
    <row r="28" spans="1:18" ht="12.7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5" t="s">
        <v>31</v>
      </c>
      <c r="M28" s="25"/>
      <c r="N28" s="25"/>
      <c r="O28" s="25"/>
      <c r="P28" s="25"/>
    </row>
    <row r="29" spans="1:18" ht="24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 ht="24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</sheetData>
  <mergeCells count="21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L28:P28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2023-05-05T12:56:49Z</dcterms:modified>
  <dc:language>pt-BR</dc:language>
</cp:coreProperties>
</file>