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20490" windowHeight="7050" tabRatio="500"/>
  </bookViews>
  <sheets>
    <sheet name="FEV 25% 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3" i="3" l="1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P12" i="3" l="1"/>
  <c r="F24" i="3" l="1"/>
  <c r="C24" i="3"/>
  <c r="E24" i="3"/>
  <c r="B24" i="3" l="1"/>
  <c r="D24" i="3"/>
</calcChain>
</file>

<file path=xl/sharedStrings.xml><?xml version="1.0" encoding="utf-8"?>
<sst xmlns="http://schemas.openxmlformats.org/spreadsheetml/2006/main" count="19" uniqueCount="19">
  <si>
    <t>total</t>
  </si>
  <si>
    <t>TOTAIS</t>
  </si>
  <si>
    <t>Modelo para rateio dos recebimentos</t>
  </si>
  <si>
    <t>Anuidade PF anos anteriores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</si>
  <si>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</si>
  <si>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</si>
  <si>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</si>
  <si>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</si>
  <si>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</si>
  <si>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</si>
  <si>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</si>
  <si>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</si>
  <si>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</si>
  <si>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</si>
  <si>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</si>
  <si>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</si>
  <si>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</si>
  <si>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28 de fevereiro de 2023.</t>
  </si>
  <si>
    <t>Planilha Diária de Valores repassados ao CFMV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</si>
</sst>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d/mmm"/>
    <numFmt numFmtId="166" formatCode="_-* #,##0.00_-;\-* #,##0.00_-;_-* \-??_-;_-@_-"/>
  </numFmts>
  <fonts count="6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F7FF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6" fontId="4" fillId="0" borderId="0" applyBorder="0" applyProtection="0"/>
  </cellStyleXfs>
  <cellXfs count="25">
    <xf numFmtId="0" fontId="0" fillId="0" borderId="0" xfId="0"/>
    <xf numFmtId="0" fontId="1" fillId="0" borderId="0" xfId="0" applyFont="1" applyAlignment="1" applyProtection="1"/>
    <xf numFmtId="166" fontId="2" fillId="2" borderId="2" xfId="1" applyFont="1" applyFill="1" applyBorder="1" applyAlignment="1" applyProtection="1"/>
    <xf numFmtId="0" fontId="3" fillId="0" borderId="0" xfId="0" applyFont="1" applyAlignment="1" applyProtection="1"/>
    <xf numFmtId="166" fontId="1" fillId="2" borderId="2" xfId="1" applyFont="1" applyFill="1" applyBorder="1" applyAlignment="1" applyProtection="1"/>
    <xf numFmtId="166" fontId="1" fillId="3" borderId="2" xfId="1" applyFont="1" applyFill="1" applyBorder="1" applyAlignment="1" applyProtection="1"/>
    <xf numFmtId="166" fontId="1" fillId="0" borderId="2" xfId="1" applyFont="1" applyBorder="1" applyAlignment="1" applyProtection="1"/>
    <xf numFmtId="166" fontId="1" fillId="4" borderId="4" xfId="1" applyFont="1" applyFill="1" applyBorder="1" applyAlignment="1" applyProtection="1"/>
    <xf numFmtId="166" fontId="1" fillId="4" borderId="5" xfId="1" applyFont="1" applyFill="1" applyBorder="1" applyAlignment="1" applyProtection="1"/>
    <xf numFmtId="166" fontId="2" fillId="4" borderId="2" xfId="1" applyFont="1" applyFill="1" applyBorder="1" applyAlignment="1" applyProtection="1"/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2" fillId="0" borderId="0" xfId="1" applyFont="1" applyBorder="1" applyAlignment="1" applyProtection="1"/>
    <xf numFmtId="165" fontId="1" fillId="0" borderId="3" xfId="0" applyNumberFormat="1" applyFont="1" applyBorder="1" applyAlignment="1" applyProtection="1">
      <alignment horizontal="center" vertical="center" wrapText="1"/>
    </xf>
    <xf numFmtId="166" fontId="1" fillId="0" borderId="0" xfId="0" applyNumberFormat="1" applyFont="1" applyAlignment="1" applyProtection="1"/>
    <xf numFmtId="165" fontId="1" fillId="0" borderId="2" xfId="0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/>
    <xf numFmtId="43" fontId="1" fillId="0" borderId="0" xfId="0" applyNumberFormat="1" applyFont="1" applyAlignment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6" fontId="1" fillId="0" borderId="6" xfId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17" fontId="1" fillId="0" borderId="2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abSelected="1" topLeftCell="A4" zoomScaleNormal="100" workbookViewId="0">
      <pane xSplit="1" ySplit="8" topLeftCell="B21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1" customWidth="1"/>
    <col min="2" max="3" width="8.42578125" style="1" customWidth="1"/>
    <col min="4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7.5703125" style="1" customWidth="1"/>
    <col min="12" max="12" width="8" style="1" customWidth="1"/>
    <col min="13" max="13" width="7.85546875" style="1" customWidth="1"/>
    <col min="14" max="14" width="7.7109375" style="1" customWidth="1"/>
    <col min="15" max="15" width="9.140625" style="1"/>
    <col min="16" max="16" width="8.7109375" style="1" customWidth="1"/>
    <col min="17" max="17" width="9.5703125" style="1" customWidth="1"/>
    <col min="18" max="16384" width="9.140625" style="1"/>
  </cols>
  <sheetData>
    <row r="2" spans="1:17" x14ac:dyDescent="0.2">
      <c r="A2" s="1" t="s">
        <v>2</v>
      </c>
    </row>
    <row r="5" spans="1:17" ht="12.75" x14ac:dyDescent="0.2">
      <c r="A5" s="17" t="s">
        <v>18</v>
      </c>
    </row>
    <row r="7" spans="1:17" ht="12" x14ac:dyDescent="0.2">
      <c r="A7" s="23">
        <v>44958</v>
      </c>
      <c r="B7" s="23"/>
      <c r="D7" s="3"/>
      <c r="E7" s="3"/>
      <c r="F7" s="3"/>
      <c r="G7" s="3"/>
      <c r="H7" s="3"/>
    </row>
    <row r="9" spans="1:17" ht="15" customHeight="1" x14ac:dyDescent="0.2">
      <c r="A9" s="24"/>
      <c r="B9" s="22" t="s">
        <v>15</v>
      </c>
      <c r="C9" s="22" t="s">
        <v>3</v>
      </c>
      <c r="D9" s="22" t="s">
        <v>16</v>
      </c>
      <c r="E9" s="22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2" t="s">
        <v>9</v>
      </c>
      <c r="K9" s="22" t="s">
        <v>10</v>
      </c>
      <c r="L9" s="22" t="s">
        <v>11</v>
      </c>
      <c r="M9" s="19" t="s">
        <v>12</v>
      </c>
      <c r="N9" s="19" t="s">
        <v>13</v>
      </c>
      <c r="O9" s="19" t="s">
        <v>14</v>
      </c>
      <c r="P9" s="20" t="s">
        <v>0</v>
      </c>
    </row>
    <row r="10" spans="1:17" ht="11.25" customHeight="1" x14ac:dyDescent="0.2">
      <c r="A10" s="2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9"/>
      <c r="N10" s="19"/>
      <c r="O10" s="19"/>
      <c r="P10" s="20"/>
    </row>
    <row r="11" spans="1:17" ht="11.25" customHeight="1" x14ac:dyDescent="0.2">
      <c r="A11" s="2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9"/>
      <c r="N11" s="19"/>
      <c r="O11" s="19"/>
      <c r="P11" s="20"/>
    </row>
    <row r="12" spans="1:17" ht="23.25" customHeight="1" x14ac:dyDescent="0.2">
      <c r="A12" s="13">
        <v>44958</v>
      </c>
      <c r="B12" s="4">
        <f>124.95+29.4+29.4+124.95+29.4+29.4+29.4+124.95+124.95+29.4+29.4+29.4+29.4+124.95+124.95+124.95+124.95+29.4+124.95+29.4+124.95+124.95+29.4+124.95+29.4+62.48+29.4+29.4+29.4+29.4+124.95</f>
        <v>2186.6300000000006</v>
      </c>
      <c r="C12" s="4">
        <f>3.24+10.64+10.08+14.76+5.4+12.02+27.62</f>
        <v>83.76</v>
      </c>
      <c r="D12" s="4">
        <f>82.1+82.1+173.61+348.92+348.92+123.3+348.92+348.92+173.61+82.1+348.92</f>
        <v>2461.42</v>
      </c>
      <c r="E12" s="4"/>
      <c r="F12" s="4"/>
      <c r="G12" s="4"/>
      <c r="H12" s="4"/>
      <c r="I12" s="4"/>
      <c r="J12" s="4">
        <f>0.62+0.62</f>
        <v>1.24</v>
      </c>
      <c r="K12" s="4">
        <f>38+38</f>
        <v>76</v>
      </c>
      <c r="L12" s="4"/>
      <c r="M12" s="5"/>
      <c r="N12" s="5"/>
      <c r="O12" s="5"/>
      <c r="P12" s="2">
        <f t="shared" ref="P12:P23" si="0">SUM(B12:L12)</f>
        <v>4809.0500000000011</v>
      </c>
      <c r="Q12" s="14"/>
    </row>
    <row r="13" spans="1:17" ht="24" customHeight="1" x14ac:dyDescent="0.2">
      <c r="A13" s="15">
        <v>44959</v>
      </c>
      <c r="B13" s="4">
        <f>29.4+29.4+29.4</f>
        <v>88.199999999999989</v>
      </c>
      <c r="C13" s="4"/>
      <c r="D13" s="4"/>
      <c r="E13" s="4"/>
      <c r="F13" s="4"/>
      <c r="G13" s="4"/>
      <c r="H13" s="4"/>
      <c r="I13" s="4"/>
      <c r="J13" s="4"/>
      <c r="K13" s="4">
        <v>38</v>
      </c>
      <c r="L13" s="4"/>
      <c r="M13" s="5"/>
      <c r="N13" s="5"/>
      <c r="O13" s="5"/>
      <c r="P13" s="2">
        <f t="shared" si="0"/>
        <v>126.19999999999999</v>
      </c>
      <c r="Q13" s="14"/>
    </row>
    <row r="14" spans="1:17" ht="24" customHeight="1" x14ac:dyDescent="0.2">
      <c r="A14" s="13">
        <v>44960</v>
      </c>
      <c r="B14" s="6"/>
      <c r="C14" s="6"/>
      <c r="D14" s="6">
        <v>369.45</v>
      </c>
      <c r="E14" s="6"/>
      <c r="F14" s="6"/>
      <c r="G14" s="6"/>
      <c r="H14" s="6"/>
      <c r="I14" s="6"/>
      <c r="J14" s="6"/>
      <c r="K14" s="6"/>
      <c r="L14" s="6"/>
      <c r="M14" s="5"/>
      <c r="N14" s="5"/>
      <c r="O14" s="5"/>
      <c r="P14" s="2">
        <f t="shared" si="0"/>
        <v>369.45</v>
      </c>
      <c r="Q14" s="14"/>
    </row>
    <row r="15" spans="1:17" ht="24" customHeight="1" x14ac:dyDescent="0.2">
      <c r="A15" s="15">
        <v>44963</v>
      </c>
      <c r="B15" s="6">
        <f>36.75</f>
        <v>36.75</v>
      </c>
      <c r="C15" s="6">
        <f>40.13</f>
        <v>40.130000000000003</v>
      </c>
      <c r="D15" s="6"/>
      <c r="E15" s="6"/>
      <c r="F15" s="6"/>
      <c r="G15" s="6"/>
      <c r="H15" s="6"/>
      <c r="I15" s="6"/>
      <c r="J15" s="6">
        <f>0.62</f>
        <v>0.62</v>
      </c>
      <c r="K15" s="6"/>
      <c r="L15" s="6"/>
      <c r="M15" s="5"/>
      <c r="N15" s="5"/>
      <c r="O15" s="5"/>
      <c r="P15" s="2">
        <f t="shared" si="0"/>
        <v>77.5</v>
      </c>
      <c r="Q15" s="14"/>
    </row>
    <row r="16" spans="1:17" ht="24" customHeight="1" x14ac:dyDescent="0.2">
      <c r="A16" s="13">
        <v>44966</v>
      </c>
      <c r="B16" s="6"/>
      <c r="C16" s="6">
        <f>26.75</f>
        <v>26.75</v>
      </c>
      <c r="D16" s="6"/>
      <c r="E16" s="6"/>
      <c r="F16" s="6"/>
      <c r="G16" s="6"/>
      <c r="H16" s="6"/>
      <c r="I16" s="6"/>
      <c r="J16" s="6">
        <f>0.62</f>
        <v>0.62</v>
      </c>
      <c r="K16" s="6">
        <v>38</v>
      </c>
      <c r="L16" s="6"/>
      <c r="M16" s="5"/>
      <c r="N16" s="5"/>
      <c r="O16" s="5"/>
      <c r="P16" s="2">
        <f t="shared" si="0"/>
        <v>65.37</v>
      </c>
      <c r="Q16" s="14"/>
    </row>
    <row r="17" spans="1:20" ht="24" customHeight="1" x14ac:dyDescent="0.2">
      <c r="A17" s="15">
        <v>44967</v>
      </c>
      <c r="B17" s="6">
        <f>29.4</f>
        <v>29.4</v>
      </c>
      <c r="C17" s="6">
        <f>53.5+53.5</f>
        <v>107</v>
      </c>
      <c r="D17" s="6"/>
      <c r="E17" s="6"/>
      <c r="F17" s="6"/>
      <c r="G17" s="6"/>
      <c r="H17" s="6"/>
      <c r="I17" s="6"/>
      <c r="J17" s="6">
        <f>0.62+0.62</f>
        <v>1.24</v>
      </c>
      <c r="K17" s="6"/>
      <c r="L17" s="6"/>
      <c r="M17" s="5"/>
      <c r="N17" s="5"/>
      <c r="O17" s="5"/>
      <c r="P17" s="2">
        <f t="shared" si="0"/>
        <v>137.64000000000001</v>
      </c>
      <c r="Q17" s="14"/>
    </row>
    <row r="18" spans="1:20" ht="24" customHeight="1" x14ac:dyDescent="0.2">
      <c r="A18" s="13">
        <v>44970</v>
      </c>
      <c r="B18" s="6">
        <f>29.4</f>
        <v>29.4</v>
      </c>
      <c r="C18" s="6"/>
      <c r="D18" s="6"/>
      <c r="E18" s="6"/>
      <c r="F18" s="6"/>
      <c r="G18" s="6"/>
      <c r="H18" s="6"/>
      <c r="I18" s="6"/>
      <c r="J18" s="6"/>
      <c r="K18" s="6">
        <v>28.75</v>
      </c>
      <c r="L18" s="6"/>
      <c r="M18" s="5"/>
      <c r="N18" s="5"/>
      <c r="O18" s="5"/>
      <c r="P18" s="2">
        <f t="shared" si="0"/>
        <v>58.15</v>
      </c>
      <c r="Q18" s="14"/>
    </row>
    <row r="19" spans="1:20" ht="24" customHeight="1" x14ac:dyDescent="0.2">
      <c r="A19" s="15">
        <v>44971</v>
      </c>
      <c r="B19" s="6"/>
      <c r="C19" s="6">
        <f>2.37+6.46+7.5+7.16+9.05+8.26+1.12</f>
        <v>41.919999999999995</v>
      </c>
      <c r="E19" s="6"/>
      <c r="F19" s="6"/>
      <c r="G19" s="6"/>
      <c r="H19" s="6"/>
      <c r="I19" s="6">
        <f>1.8+2.63</f>
        <v>4.43</v>
      </c>
      <c r="J19" s="6">
        <f>0.62</f>
        <v>0.62</v>
      </c>
      <c r="K19" s="6"/>
      <c r="L19" s="6"/>
      <c r="M19" s="5"/>
      <c r="N19" s="5"/>
      <c r="O19" s="5"/>
      <c r="P19" s="2">
        <f t="shared" si="0"/>
        <v>46.969999999999992</v>
      </c>
      <c r="Q19" s="14"/>
    </row>
    <row r="20" spans="1:20" ht="24" customHeight="1" x14ac:dyDescent="0.2">
      <c r="A20" s="13">
        <v>44973</v>
      </c>
      <c r="B20" s="6">
        <f>132.3+29.4</f>
        <v>161.70000000000002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5"/>
      <c r="N20" s="5"/>
      <c r="O20" s="5"/>
      <c r="P20" s="2">
        <f t="shared" si="0"/>
        <v>161.70000000000002</v>
      </c>
      <c r="Q20" s="14"/>
    </row>
    <row r="21" spans="1:20" ht="24" customHeight="1" x14ac:dyDescent="0.2">
      <c r="A21" s="13">
        <v>44981</v>
      </c>
      <c r="B21" s="6">
        <f>29.4+36.75</f>
        <v>66.150000000000006</v>
      </c>
      <c r="C21" s="6">
        <f>4.95+4.73+6.46+7.38+7.58+7.02+6.22+5.12</f>
        <v>49.46</v>
      </c>
      <c r="D21" s="6">
        <f>369.45</f>
        <v>369.45</v>
      </c>
      <c r="E21" s="6"/>
      <c r="F21" s="6"/>
      <c r="G21" s="6"/>
      <c r="H21" s="6"/>
      <c r="I21" s="6"/>
      <c r="J21" s="6">
        <f>0.62</f>
        <v>0.62</v>
      </c>
      <c r="K21" s="6"/>
      <c r="L21" s="6"/>
      <c r="M21" s="5"/>
      <c r="N21" s="5"/>
      <c r="O21" s="5"/>
      <c r="P21" s="2">
        <f t="shared" si="0"/>
        <v>485.68</v>
      </c>
      <c r="Q21" s="14"/>
    </row>
    <row r="22" spans="1:20" ht="24" customHeight="1" x14ac:dyDescent="0.2">
      <c r="A22" s="13">
        <v>44984</v>
      </c>
      <c r="B22" s="6">
        <v>161.69999999999999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5"/>
      <c r="O22" s="5"/>
      <c r="P22" s="2">
        <f t="shared" si="0"/>
        <v>161.69999999999999</v>
      </c>
      <c r="Q22" s="14"/>
    </row>
    <row r="23" spans="1:20" ht="24" customHeight="1" x14ac:dyDescent="0.2">
      <c r="A23" s="13">
        <v>44985</v>
      </c>
      <c r="B23" s="6">
        <f>73.5+132.3+29.4+14.7</f>
        <v>249.9</v>
      </c>
      <c r="C23" s="6"/>
      <c r="D23" s="6">
        <v>40.85</v>
      </c>
      <c r="E23" s="6"/>
      <c r="F23" s="6">
        <f>20.5</f>
        <v>20.5</v>
      </c>
      <c r="G23" s="6"/>
      <c r="H23" s="6">
        <f>20.5</f>
        <v>20.5</v>
      </c>
      <c r="I23" s="6"/>
      <c r="J23" s="6"/>
      <c r="K23" s="6"/>
      <c r="L23" s="6"/>
      <c r="M23" s="5"/>
      <c r="N23" s="5"/>
      <c r="O23" s="5"/>
      <c r="P23" s="2">
        <f t="shared" si="0"/>
        <v>331.75</v>
      </c>
      <c r="Q23" s="14"/>
    </row>
    <row r="24" spans="1:20" ht="24" customHeight="1" x14ac:dyDescent="0.2">
      <c r="A24" s="16" t="s">
        <v>1</v>
      </c>
      <c r="B24" s="7">
        <f t="shared" ref="B24:P24" si="1">SUM(B12:B23)</f>
        <v>3009.8300000000004</v>
      </c>
      <c r="C24" s="8">
        <f t="shared" si="1"/>
        <v>349.02</v>
      </c>
      <c r="D24" s="8">
        <f t="shared" si="1"/>
        <v>3241.1699999999996</v>
      </c>
      <c r="E24" s="8">
        <f t="shared" si="1"/>
        <v>0</v>
      </c>
      <c r="F24" s="8">
        <f t="shared" si="1"/>
        <v>20.5</v>
      </c>
      <c r="G24" s="8">
        <f t="shared" si="1"/>
        <v>0</v>
      </c>
      <c r="H24" s="8">
        <f t="shared" si="1"/>
        <v>20.5</v>
      </c>
      <c r="I24" s="8">
        <f t="shared" si="1"/>
        <v>4.43</v>
      </c>
      <c r="J24" s="8">
        <f t="shared" si="1"/>
        <v>4.96</v>
      </c>
      <c r="K24" s="8">
        <f t="shared" si="1"/>
        <v>180.75</v>
      </c>
      <c r="L24" s="8">
        <f t="shared" si="1"/>
        <v>0</v>
      </c>
      <c r="M24" s="8">
        <f t="shared" si="1"/>
        <v>0</v>
      </c>
      <c r="N24" s="8">
        <f t="shared" si="1"/>
        <v>0</v>
      </c>
      <c r="O24" s="8">
        <f t="shared" si="1"/>
        <v>0</v>
      </c>
      <c r="P24" s="9">
        <f t="shared" si="1"/>
        <v>6831.1600000000008</v>
      </c>
      <c r="Q24" s="14"/>
      <c r="T24" s="18"/>
    </row>
    <row r="25" spans="1:20" ht="12.7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1" t="s">
        <v>17</v>
      </c>
      <c r="M25" s="21"/>
      <c r="N25" s="21"/>
      <c r="O25" s="21"/>
      <c r="P25" s="21"/>
    </row>
    <row r="26" spans="1:20" ht="24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</row>
    <row r="27" spans="1:20" ht="24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5:P25"/>
    <mergeCell ref="J9:J11"/>
    <mergeCell ref="K9:K11"/>
    <mergeCell ref="L9:L11"/>
    <mergeCell ref="M9:M11"/>
    <mergeCell ref="N9:N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25%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39</cp:revision>
  <cp:lastPrinted>2023-03-02T11:16:14Z</cp:lastPrinted>
  <dcterms:created xsi:type="dcterms:W3CDTF">2012-12-12T12:29:50Z</dcterms:created>
  <dcterms:modified xsi:type="dcterms:W3CDTF">2023-05-05T12:33:59Z</dcterms:modified>
  <dc:language>pt-BR</dc:language>
</cp:coreProperties>
</file>