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EOOMREN\Downloads\"/>
    </mc:Choice>
  </mc:AlternateContent>
  <bookViews>
    <workbookView xWindow="0" yWindow="0" windowWidth="7470" windowHeight="3270" tabRatio="500"/>
  </bookViews>
  <sheets>
    <sheet name="JAN 25%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</calcChain>
</file>

<file path=xl/sharedStrings.xml><?xml version="1.0" encoding="utf-8"?>
<sst xmlns="http://schemas.openxmlformats.org/spreadsheetml/2006/main" count="18" uniqueCount="18">
  <si>
    <t>total</t>
  </si>
  <si>
    <t>TOTAIS</t>
  </si>
  <si>
    <t>Anuidade PF anos anteriores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</si>
  <si>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</si>
  <si>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</si>
  <si>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</si>
  <si>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</si>
  <si>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</si>
  <si>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</si>
  <si>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</si>
  <si>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</si>
  <si>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</si>
  <si>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</si>
  <si>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</si>
  <si>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</si>
  <si>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</si>
  <si>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</si>
  <si>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>Planilha Diária de Valores repassados ao CFMV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</si>
</sst>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d/mmm"/>
    <numFmt numFmtId="166" formatCode="_-* #,##0.00_-;\-* #,##0.00_-;_-* \-??_-;_-@_-"/>
  </numFmts>
  <fonts count="6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F7FF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6" fontId="4" fillId="0" borderId="0" applyBorder="0" applyProtection="0"/>
  </cellStyleXfs>
  <cellXfs count="22">
    <xf numFmtId="0" fontId="0" fillId="0" borderId="0" xfId="0"/>
    <xf numFmtId="0" fontId="1" fillId="0" borderId="0" xfId="0" applyFont="1" applyAlignment="1" applyProtection="1"/>
    <xf numFmtId="166" fontId="2" fillId="2" borderId="2" xfId="1" applyFont="1" applyFill="1" applyBorder="1" applyAlignment="1" applyProtection="1"/>
    <xf numFmtId="0" fontId="3" fillId="0" borderId="0" xfId="0" applyFont="1" applyAlignment="1" applyProtection="1"/>
    <xf numFmtId="165" fontId="1" fillId="2" borderId="3" xfId="0" applyNumberFormat="1" applyFont="1" applyFill="1" applyBorder="1" applyAlignment="1" applyProtection="1">
      <alignment horizontal="center" vertical="center" wrapText="1"/>
    </xf>
    <xf numFmtId="166" fontId="1" fillId="2" borderId="2" xfId="1" applyFont="1" applyFill="1" applyBorder="1" applyAlignment="1" applyProtection="1"/>
    <xf numFmtId="166" fontId="1" fillId="3" borderId="2" xfId="1" applyFont="1" applyFill="1" applyBorder="1" applyAlignment="1" applyProtection="1"/>
    <xf numFmtId="166" fontId="1" fillId="0" borderId="2" xfId="1" applyFont="1" applyBorder="1" applyAlignment="1" applyProtection="1"/>
    <xf numFmtId="165" fontId="1" fillId="2" borderId="2" xfId="0" applyNumberFormat="1" applyFont="1" applyFill="1" applyBorder="1" applyAlignment="1" applyProtection="1">
      <alignment horizontal="center" vertical="center" wrapText="1"/>
    </xf>
    <xf numFmtId="166" fontId="1" fillId="4" borderId="4" xfId="1" applyFont="1" applyFill="1" applyBorder="1" applyAlignment="1" applyProtection="1"/>
    <xf numFmtId="166" fontId="2" fillId="4" borderId="2" xfId="1" applyFont="1" applyFill="1" applyBorder="1" applyAlignment="1" applyProtection="1"/>
    <xf numFmtId="165" fontId="1" fillId="0" borderId="0" xfId="0" applyNumberFormat="1" applyFont="1" applyBorder="1" applyAlignment="1" applyProtection="1">
      <alignment horizontal="center" vertical="center" wrapText="1"/>
    </xf>
    <xf numFmtId="166" fontId="1" fillId="0" borderId="0" xfId="1" applyFont="1" applyBorder="1" applyAlignment="1" applyProtection="1"/>
    <xf numFmtId="166" fontId="2" fillId="0" borderId="0" xfId="1" applyFont="1" applyBorder="1" applyAlignment="1" applyProtection="1"/>
    <xf numFmtId="0" fontId="5" fillId="0" borderId="0" xfId="0" applyFont="1" applyAlignment="1" applyProtection="1"/>
    <xf numFmtId="43" fontId="1" fillId="0" borderId="0" xfId="0" applyNumberFormat="1" applyFont="1" applyAlignment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66" fontId="1" fillId="0" borderId="5" xfId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17" fontId="1" fillId="0" borderId="2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abSelected="1"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1" customWidth="1"/>
    <col min="2" max="3" width="8.42578125" style="1" customWidth="1"/>
    <col min="4" max="4" width="7.5703125" style="1" customWidth="1"/>
    <col min="5" max="5" width="8.85546875" style="1" customWidth="1"/>
    <col min="6" max="6" width="8.5703125" style="1" customWidth="1"/>
    <col min="7" max="7" width="6.42578125" style="1" customWidth="1"/>
    <col min="8" max="9" width="8" style="1" customWidth="1"/>
    <col min="10" max="10" width="8.7109375" style="1" customWidth="1"/>
    <col min="11" max="11" width="7.5703125" style="1" customWidth="1"/>
    <col min="12" max="12" width="8" style="1" customWidth="1"/>
    <col min="13" max="13" width="7.85546875" style="1" customWidth="1"/>
    <col min="14" max="14" width="7.7109375" style="1" customWidth="1"/>
    <col min="15" max="15" width="9.140625" style="1"/>
    <col min="16" max="16" width="8.7109375" style="1" customWidth="1"/>
    <col min="17" max="16384" width="9.140625" style="1"/>
  </cols>
  <sheetData>
    <row r="5" spans="1:18" ht="12.75" x14ac:dyDescent="0.2">
      <c r="A5" s="14" t="s">
        <v>17</v>
      </c>
    </row>
    <row r="7" spans="1:18" ht="12" x14ac:dyDescent="0.2">
      <c r="A7" s="20">
        <v>44927</v>
      </c>
      <c r="B7" s="20"/>
      <c r="D7" s="3"/>
      <c r="E7" s="3"/>
      <c r="F7" s="3"/>
      <c r="G7" s="3"/>
      <c r="H7" s="3"/>
    </row>
    <row r="9" spans="1:18" ht="15" customHeight="1" x14ac:dyDescent="0.2">
      <c r="A9" s="21"/>
      <c r="B9" s="19" t="s">
        <v>14</v>
      </c>
      <c r="C9" s="19" t="s">
        <v>2</v>
      </c>
      <c r="D9" s="19" t="s">
        <v>15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6" t="s">
        <v>11</v>
      </c>
      <c r="N9" s="16" t="s">
        <v>12</v>
      </c>
      <c r="O9" s="16" t="s">
        <v>13</v>
      </c>
      <c r="P9" s="17" t="s">
        <v>0</v>
      </c>
    </row>
    <row r="10" spans="1:18" ht="11.25" customHeight="1" x14ac:dyDescent="0.2">
      <c r="A10" s="2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6"/>
      <c r="N10" s="16"/>
      <c r="O10" s="16"/>
      <c r="P10" s="17"/>
    </row>
    <row r="11" spans="1:18" ht="11.25" customHeight="1" x14ac:dyDescent="0.2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6"/>
      <c r="N11" s="16"/>
      <c r="O11" s="16"/>
      <c r="P11" s="17"/>
    </row>
    <row r="12" spans="1:18" ht="24" customHeight="1" x14ac:dyDescent="0.2">
      <c r="A12" s="4">
        <v>44929</v>
      </c>
      <c r="B12" s="5">
        <f>124.95+124.95+124.95+124.95+124.95</f>
        <v>624.75</v>
      </c>
      <c r="C12" s="5">
        <f>78.06+3.22+10.57+10.01+14.66+5.37+11.92+14.31+16.19+17.68+18.12+7.65+19.47</f>
        <v>227.23000000000002</v>
      </c>
      <c r="D12" s="5">
        <f>348.92+348.92</f>
        <v>697.84</v>
      </c>
      <c r="E12" s="5"/>
      <c r="F12" s="5"/>
      <c r="G12" s="5"/>
      <c r="H12" s="5"/>
      <c r="I12" s="5"/>
      <c r="J12" s="5">
        <f>0.62+0.62+0.62</f>
        <v>1.8599999999999999</v>
      </c>
      <c r="K12" s="5"/>
      <c r="L12" s="5"/>
      <c r="M12" s="6"/>
      <c r="N12" s="6"/>
      <c r="O12" s="6"/>
      <c r="P12" s="2">
        <f>SUM(B12:L12)</f>
        <v>1551.68</v>
      </c>
      <c r="R12" s="15"/>
    </row>
    <row r="13" spans="1:18" ht="24" customHeight="1" x14ac:dyDescent="0.2">
      <c r="A13" s="4">
        <v>44930</v>
      </c>
      <c r="B13" s="7">
        <f>124.95+62.48+124.95</f>
        <v>312.38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6"/>
      <c r="N13" s="6"/>
      <c r="O13" s="6"/>
      <c r="P13" s="2">
        <f t="shared" ref="P13:P30" si="0">SUM(B13:L13)</f>
        <v>312.38</v>
      </c>
    </row>
    <row r="14" spans="1:18" ht="24" customHeight="1" x14ac:dyDescent="0.2">
      <c r="A14" s="4">
        <v>44931</v>
      </c>
      <c r="B14" s="7">
        <f>124.95+124.95</f>
        <v>249.9</v>
      </c>
      <c r="C14" s="7">
        <f>28.16+26.91+36.85+42.01+43.1+39.91+35.32+28.99</f>
        <v>281.25</v>
      </c>
      <c r="D14" s="7"/>
      <c r="E14" s="7"/>
      <c r="F14" s="7"/>
      <c r="G14" s="7"/>
      <c r="H14" s="7"/>
      <c r="I14" s="7"/>
      <c r="J14" s="7">
        <f>0.62</f>
        <v>0.62</v>
      </c>
      <c r="K14" s="7"/>
      <c r="L14" s="7"/>
      <c r="M14" s="6"/>
      <c r="N14" s="6"/>
      <c r="O14" s="6"/>
      <c r="P14" s="2">
        <f t="shared" si="0"/>
        <v>531.77</v>
      </c>
    </row>
    <row r="15" spans="1:18" ht="24" customHeight="1" x14ac:dyDescent="0.2">
      <c r="A15" s="4">
        <v>44932</v>
      </c>
      <c r="B15" s="7">
        <f>124.95+29.4</f>
        <v>154.35</v>
      </c>
      <c r="C15" s="7">
        <f>104.21+172.99+166.04+165.18+153.04+27.13+39.54</f>
        <v>828.13</v>
      </c>
      <c r="D15" s="7"/>
      <c r="E15" s="7"/>
      <c r="F15" s="7"/>
      <c r="G15" s="7"/>
      <c r="H15" s="7"/>
      <c r="I15" s="7"/>
      <c r="J15" s="7">
        <f>0.62+0.62</f>
        <v>1.24</v>
      </c>
      <c r="K15" s="7"/>
      <c r="L15" s="7"/>
      <c r="M15" s="6"/>
      <c r="N15" s="6"/>
      <c r="O15" s="6"/>
      <c r="P15" s="2">
        <f t="shared" si="0"/>
        <v>983.72</v>
      </c>
    </row>
    <row r="16" spans="1:18" ht="24" customHeight="1" x14ac:dyDescent="0.2">
      <c r="A16" s="4">
        <v>44935</v>
      </c>
      <c r="B16" s="7">
        <f>124.95+124.95</f>
        <v>249.9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6"/>
      <c r="N16" s="6"/>
      <c r="O16" s="6"/>
      <c r="P16" s="2">
        <f t="shared" si="0"/>
        <v>249.9</v>
      </c>
    </row>
    <row r="17" spans="1:19" ht="24" customHeight="1" x14ac:dyDescent="0.2">
      <c r="A17" s="4">
        <v>44936</v>
      </c>
      <c r="B17" s="7">
        <f>124.95+29.4</f>
        <v>154.35</v>
      </c>
      <c r="C17" s="7">
        <f>31.63+26.38</f>
        <v>58.01</v>
      </c>
      <c r="D17" s="7"/>
      <c r="E17" s="7"/>
      <c r="F17" s="7"/>
      <c r="G17" s="7"/>
      <c r="H17" s="7"/>
      <c r="I17" s="7"/>
      <c r="J17" s="7">
        <f>0.62</f>
        <v>0.62</v>
      </c>
      <c r="K17" s="7"/>
      <c r="L17" s="7"/>
      <c r="M17" s="6"/>
      <c r="N17" s="6"/>
      <c r="O17" s="6"/>
      <c r="P17" s="2">
        <f t="shared" si="0"/>
        <v>212.98</v>
      </c>
    </row>
    <row r="18" spans="1:19" ht="24" customHeight="1" x14ac:dyDescent="0.2">
      <c r="A18" s="4">
        <v>44937</v>
      </c>
      <c r="B18" s="7">
        <f>124.95</f>
        <v>124.95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6"/>
      <c r="O18" s="6"/>
      <c r="P18" s="2">
        <f t="shared" si="0"/>
        <v>124.95</v>
      </c>
    </row>
    <row r="19" spans="1:19" ht="24" customHeight="1" x14ac:dyDescent="0.2">
      <c r="A19" s="4">
        <v>44938</v>
      </c>
      <c r="B19" s="7">
        <f>124.95+29.4</f>
        <v>154.35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6"/>
      <c r="N19" s="6"/>
      <c r="O19" s="6"/>
      <c r="P19" s="2">
        <f t="shared" si="0"/>
        <v>154.35</v>
      </c>
    </row>
    <row r="20" spans="1:19" ht="24" customHeight="1" x14ac:dyDescent="0.2">
      <c r="A20" s="4">
        <v>44942</v>
      </c>
      <c r="B20" s="7">
        <f>29.4+29.4+29.4</f>
        <v>88.199999999999989</v>
      </c>
      <c r="C20" s="7"/>
      <c r="D20" s="7"/>
      <c r="E20" s="7">
        <f>294.59</f>
        <v>294.58999999999997</v>
      </c>
      <c r="F20" s="7"/>
      <c r="G20" s="7"/>
      <c r="H20" s="7"/>
      <c r="I20" s="7"/>
      <c r="J20" s="7"/>
      <c r="K20" s="7"/>
      <c r="L20" s="7"/>
      <c r="M20" s="6"/>
      <c r="N20" s="6"/>
      <c r="O20" s="6"/>
      <c r="P20" s="2">
        <f t="shared" si="0"/>
        <v>382.78999999999996</v>
      </c>
    </row>
    <row r="21" spans="1:19" ht="24" customHeight="1" x14ac:dyDescent="0.2">
      <c r="A21" s="4">
        <v>44943</v>
      </c>
      <c r="B21" s="7">
        <f>124.95+29.4+124.95+124.95</f>
        <v>404.25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  <c r="O21" s="6"/>
      <c r="P21" s="2">
        <f t="shared" si="0"/>
        <v>404.25</v>
      </c>
    </row>
    <row r="22" spans="1:19" ht="24" customHeight="1" x14ac:dyDescent="0.2">
      <c r="A22" s="4">
        <v>44944</v>
      </c>
      <c r="B22" s="7">
        <f>14.7</f>
        <v>14.7</v>
      </c>
      <c r="C22" s="7"/>
      <c r="D22" s="7"/>
      <c r="E22" s="7">
        <f>20.09+24.47</f>
        <v>44.56</v>
      </c>
      <c r="F22" s="7"/>
      <c r="G22" s="7"/>
      <c r="H22" s="7"/>
      <c r="I22" s="7"/>
      <c r="J22" s="7">
        <v>0.62</v>
      </c>
      <c r="K22" s="7"/>
      <c r="L22" s="7"/>
      <c r="M22" s="6"/>
      <c r="N22" s="6"/>
      <c r="O22" s="6"/>
      <c r="P22" s="2">
        <f t="shared" si="0"/>
        <v>59.88</v>
      </c>
    </row>
    <row r="23" spans="1:19" ht="24" customHeight="1" x14ac:dyDescent="0.2">
      <c r="A23" s="4">
        <v>44945</v>
      </c>
      <c r="B23" s="7">
        <v>124.95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6"/>
      <c r="N23" s="6"/>
      <c r="O23" s="6"/>
      <c r="P23" s="2">
        <f t="shared" si="0"/>
        <v>124.95</v>
      </c>
    </row>
    <row r="24" spans="1:19" ht="24" customHeight="1" x14ac:dyDescent="0.2">
      <c r="A24" s="4">
        <v>44946</v>
      </c>
      <c r="B24" s="7">
        <f>124.95+29.4+124.95+124.95</f>
        <v>404.25</v>
      </c>
      <c r="C24" s="7"/>
      <c r="D24" s="7">
        <f>173.61</f>
        <v>173.61</v>
      </c>
      <c r="E24" s="7"/>
      <c r="F24" s="7"/>
      <c r="G24" s="7"/>
      <c r="H24" s="7"/>
      <c r="I24" s="7"/>
      <c r="J24" s="7"/>
      <c r="K24" s="7"/>
      <c r="L24" s="7"/>
      <c r="M24" s="6"/>
      <c r="N24" s="6"/>
      <c r="O24" s="6"/>
      <c r="P24" s="2">
        <f t="shared" si="0"/>
        <v>577.86</v>
      </c>
    </row>
    <row r="25" spans="1:19" ht="24" customHeight="1" x14ac:dyDescent="0.2">
      <c r="A25" s="4">
        <v>44949</v>
      </c>
      <c r="B25" s="7">
        <f>124.95</f>
        <v>124.95</v>
      </c>
      <c r="C25" s="7"/>
      <c r="D25" s="7"/>
      <c r="E25" s="7"/>
      <c r="F25" s="7"/>
      <c r="G25" s="7"/>
      <c r="H25" s="7"/>
      <c r="I25" s="7"/>
      <c r="J25" s="7"/>
      <c r="K25" s="7">
        <f>38</f>
        <v>38</v>
      </c>
      <c r="L25" s="7"/>
      <c r="M25" s="6"/>
      <c r="N25" s="6"/>
      <c r="O25" s="6"/>
      <c r="P25" s="2">
        <f t="shared" si="0"/>
        <v>162.94999999999999</v>
      </c>
    </row>
    <row r="26" spans="1:19" ht="24" customHeight="1" x14ac:dyDescent="0.2">
      <c r="A26" s="4">
        <v>44950</v>
      </c>
      <c r="B26" s="7">
        <f>29.4+29.4+124.95+124.95</f>
        <v>308.7</v>
      </c>
      <c r="C26" s="7">
        <f>20.26+23.15+15.69</f>
        <v>59.099999999999994</v>
      </c>
      <c r="D26" s="7">
        <f>173.61</f>
        <v>173.61</v>
      </c>
      <c r="E26" s="7"/>
      <c r="F26" s="7"/>
      <c r="G26" s="7"/>
      <c r="H26" s="7"/>
      <c r="I26" s="7"/>
      <c r="J26" s="7">
        <f>0.62</f>
        <v>0.62</v>
      </c>
      <c r="K26" s="7">
        <v>38</v>
      </c>
      <c r="L26" s="7"/>
      <c r="M26" s="6"/>
      <c r="N26" s="6"/>
      <c r="O26" s="6"/>
      <c r="P26" s="2">
        <f t="shared" si="0"/>
        <v>580.03</v>
      </c>
    </row>
    <row r="27" spans="1:19" ht="24" customHeight="1" x14ac:dyDescent="0.2">
      <c r="A27" s="4">
        <v>44951</v>
      </c>
      <c r="B27" s="7"/>
      <c r="C27" s="7">
        <f>16.26+15.98+15.12+14.76+13.52</f>
        <v>75.64</v>
      </c>
      <c r="D27" s="7"/>
      <c r="E27" s="7"/>
      <c r="F27" s="7"/>
      <c r="G27" s="7"/>
      <c r="H27" s="7"/>
      <c r="I27" s="7"/>
      <c r="J27" s="7">
        <f>0.62</f>
        <v>0.62</v>
      </c>
      <c r="K27" s="7"/>
      <c r="L27" s="7"/>
      <c r="M27" s="6"/>
      <c r="N27" s="6"/>
      <c r="O27" s="6"/>
      <c r="P27" s="2">
        <f t="shared" si="0"/>
        <v>76.260000000000005</v>
      </c>
    </row>
    <row r="28" spans="1:19" ht="24" customHeight="1" x14ac:dyDescent="0.2">
      <c r="A28" s="4">
        <v>44952</v>
      </c>
      <c r="B28" s="7">
        <f>124.95</f>
        <v>124.95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6"/>
      <c r="N28" s="6"/>
      <c r="O28" s="6"/>
      <c r="P28" s="2">
        <f t="shared" si="0"/>
        <v>124.95</v>
      </c>
    </row>
    <row r="29" spans="1:19" ht="24" customHeight="1" x14ac:dyDescent="0.2">
      <c r="A29" s="4">
        <v>44953</v>
      </c>
      <c r="B29" s="7">
        <f>29.4+124.95+124.95</f>
        <v>279.3</v>
      </c>
      <c r="C29" s="7"/>
      <c r="D29" s="7">
        <f>173.61</f>
        <v>173.61</v>
      </c>
      <c r="E29" s="7"/>
      <c r="F29" s="7"/>
      <c r="G29" s="7"/>
      <c r="H29" s="7"/>
      <c r="I29" s="7"/>
      <c r="J29" s="7"/>
      <c r="K29" s="7"/>
      <c r="L29" s="7"/>
      <c r="M29" s="6"/>
      <c r="N29" s="6"/>
      <c r="O29" s="6"/>
      <c r="P29" s="2">
        <f t="shared" si="0"/>
        <v>452.91</v>
      </c>
    </row>
    <row r="30" spans="1:19" ht="24" customHeight="1" x14ac:dyDescent="0.2">
      <c r="A30" s="4">
        <v>44957</v>
      </c>
      <c r="B30" s="7">
        <f>124.95+124.95+124.95+124.95+124.95+124.95+124.95+14.7+29.4</f>
        <v>918.75000000000011</v>
      </c>
      <c r="C30" s="7">
        <f>31.67</f>
        <v>31.67</v>
      </c>
      <c r="D30" s="7">
        <f>173.61+173.61+40.85+82.1</f>
        <v>470.17000000000007</v>
      </c>
      <c r="E30" s="7"/>
      <c r="F30" s="7"/>
      <c r="G30" s="7"/>
      <c r="H30" s="7"/>
      <c r="I30" s="7"/>
      <c r="J30" s="7">
        <f>0.62</f>
        <v>0.62</v>
      </c>
      <c r="K30" s="7"/>
      <c r="L30" s="7"/>
      <c r="M30" s="6"/>
      <c r="N30" s="6"/>
      <c r="O30" s="6"/>
      <c r="P30" s="2">
        <f t="shared" si="0"/>
        <v>1421.21</v>
      </c>
    </row>
    <row r="31" spans="1:19" ht="24" customHeight="1" x14ac:dyDescent="0.2">
      <c r="A31" s="8" t="s">
        <v>1</v>
      </c>
      <c r="B31" s="9">
        <f>SUM(B12:B30)</f>
        <v>4817.9299999999994</v>
      </c>
      <c r="C31" s="9">
        <f t="shared" ref="C31:O31" si="1">SUM(C12:C30)</f>
        <v>1561.0300000000002</v>
      </c>
      <c r="D31" s="9">
        <f t="shared" si="1"/>
        <v>1688.8400000000001</v>
      </c>
      <c r="E31" s="9">
        <f t="shared" si="1"/>
        <v>339.15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6.82</v>
      </c>
      <c r="K31" s="9">
        <f t="shared" si="1"/>
        <v>76</v>
      </c>
      <c r="L31" s="9">
        <f t="shared" si="1"/>
        <v>0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10">
        <f>SUM(P12:P30)</f>
        <v>8489.77</v>
      </c>
      <c r="S31" s="15"/>
    </row>
    <row r="32" spans="1:19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8" t="s">
        <v>16</v>
      </c>
      <c r="M32" s="18"/>
      <c r="N32" s="18"/>
      <c r="O32" s="18"/>
      <c r="P32" s="18"/>
    </row>
    <row r="33" spans="1:16" ht="24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ht="24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L32:P32"/>
    <mergeCell ref="J9:J11"/>
    <mergeCell ref="K9:K11"/>
    <mergeCell ref="L9:L11"/>
    <mergeCell ref="M9:M11"/>
    <mergeCell ref="N9:N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USER</cp:lastModifiedBy>
  <cp:revision>39</cp:revision>
  <cp:lastPrinted>2023-02-27T11:43:12Z</cp:lastPrinted>
  <dcterms:created xsi:type="dcterms:W3CDTF">2012-12-12T12:29:50Z</dcterms:created>
  <dcterms:modified xsi:type="dcterms:W3CDTF">2023-05-05T12:29:28Z</dcterms:modified>
  <dc:language>pt-BR</dc:language>
</cp:coreProperties>
</file>